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plnění rozpočtu" sheetId="8" r:id="rId1"/>
    <sheet name="souhrny dle položek_data" sheetId="12" r:id="rId2"/>
    <sheet name="souhrny dle položek_kont. tab." sheetId="14" r:id="rId3"/>
    <sheet name="výsledovka po zakázkách souhrn" sheetId="13" r:id="rId4"/>
  </sheets>
  <definedNames>
    <definedName name="_xlnm._FilterDatabase" localSheetId="1" hidden="1">'souhrny dle položek_data'!$A$1:$O$841</definedName>
    <definedName name="czk_p_eur">#REF!</definedName>
    <definedName name="czk_p_USD">#REF!</definedName>
    <definedName name="USD_p_EUR">#REF!</definedName>
  </definedNames>
  <calcPr calcId="124519" iterateDelta="1E-4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0" i="8"/>
  <c r="G139"/>
  <c r="E22" l="1"/>
  <c r="G22" s="1"/>
  <c r="G136"/>
  <c r="C31" l="1"/>
  <c r="E13"/>
  <c r="E17"/>
  <c r="E19"/>
  <c r="E20"/>
  <c r="E24"/>
  <c r="E21" s="1"/>
  <c r="E26"/>
  <c r="E32"/>
  <c r="E33"/>
  <c r="E39"/>
  <c r="E40"/>
  <c r="E43"/>
  <c r="E47"/>
  <c r="E48"/>
  <c r="E49"/>
  <c r="E51"/>
  <c r="E50" s="1"/>
  <c r="E56"/>
  <c r="E57"/>
  <c r="E60"/>
  <c r="E61"/>
  <c r="E63"/>
  <c r="E65"/>
  <c r="E66"/>
  <c r="E67"/>
  <c r="E68"/>
  <c r="E69"/>
  <c r="E71"/>
  <c r="E75"/>
  <c r="E76"/>
  <c r="E77"/>
  <c r="E78"/>
  <c r="E79"/>
  <c r="E80"/>
  <c r="E81"/>
  <c r="E92"/>
  <c r="E89" s="1"/>
  <c r="E96"/>
  <c r="E98"/>
  <c r="E100"/>
  <c r="E101"/>
  <c r="E102"/>
  <c r="E105"/>
  <c r="E107"/>
  <c r="E108"/>
  <c r="E111"/>
  <c r="E116"/>
  <c r="E114" s="1"/>
  <c r="E121"/>
  <c r="E123"/>
  <c r="E122" s="1"/>
  <c r="E127"/>
  <c r="E128"/>
  <c r="E131"/>
  <c r="G131" s="1"/>
  <c r="H131" s="1"/>
  <c r="E133"/>
  <c r="E134"/>
  <c r="G134" s="1"/>
  <c r="I134" s="1"/>
  <c r="G132"/>
  <c r="I132" s="1"/>
  <c r="D131"/>
  <c r="D128"/>
  <c r="D127"/>
  <c r="D126"/>
  <c r="D125"/>
  <c r="D124"/>
  <c r="D123"/>
  <c r="D121"/>
  <c r="D119"/>
  <c r="D118"/>
  <c r="D117"/>
  <c r="D116"/>
  <c r="D115"/>
  <c r="D113"/>
  <c r="D112"/>
  <c r="D110"/>
  <c r="D109"/>
  <c r="D107"/>
  <c r="D106"/>
  <c r="D105"/>
  <c r="D104"/>
  <c r="D103"/>
  <c r="D101"/>
  <c r="D100"/>
  <c r="D98"/>
  <c r="D97"/>
  <c r="D96"/>
  <c r="D94"/>
  <c r="D93"/>
  <c r="D92"/>
  <c r="D91"/>
  <c r="D90"/>
  <c r="D88"/>
  <c r="D87"/>
  <c r="D86"/>
  <c r="D85"/>
  <c r="D84"/>
  <c r="D83"/>
  <c r="D82"/>
  <c r="D80"/>
  <c r="D79"/>
  <c r="D78"/>
  <c r="D77"/>
  <c r="D76"/>
  <c r="D75"/>
  <c r="D72"/>
  <c r="D71"/>
  <c r="D69"/>
  <c r="D68"/>
  <c r="D67"/>
  <c r="D66"/>
  <c r="D65"/>
  <c r="D63"/>
  <c r="D62"/>
  <c r="D61"/>
  <c r="D60"/>
  <c r="D58"/>
  <c r="D57"/>
  <c r="D56"/>
  <c r="D54"/>
  <c r="D53"/>
  <c r="D52"/>
  <c r="D51"/>
  <c r="D49"/>
  <c r="D48"/>
  <c r="D47"/>
  <c r="D46"/>
  <c r="D45"/>
  <c r="D43"/>
  <c r="D42"/>
  <c r="D41"/>
  <c r="D40"/>
  <c r="D39"/>
  <c r="D33"/>
  <c r="D32"/>
  <c r="D29"/>
  <c r="D28"/>
  <c r="D26"/>
  <c r="D25"/>
  <c r="D24"/>
  <c r="D23"/>
  <c r="D22"/>
  <c r="D20"/>
  <c r="D19"/>
  <c r="D18"/>
  <c r="D17"/>
  <c r="D16"/>
  <c r="D15"/>
  <c r="D13"/>
  <c r="E55" l="1"/>
  <c r="E74"/>
  <c r="E99"/>
  <c r="E44"/>
  <c r="E135"/>
  <c r="E95"/>
  <c r="E14"/>
  <c r="E30" s="1"/>
  <c r="E73"/>
  <c r="E70" s="1"/>
  <c r="E64"/>
  <c r="E59"/>
  <c r="G13"/>
  <c r="E120"/>
  <c r="G133"/>
  <c r="H133" s="1"/>
  <c r="I131"/>
  <c r="H132"/>
  <c r="H134"/>
  <c r="G128"/>
  <c r="G32"/>
  <c r="I32" s="1"/>
  <c r="G26"/>
  <c r="I26" s="1"/>
  <c r="G28"/>
  <c r="I28" s="1"/>
  <c r="G15"/>
  <c r="I15" s="1"/>
  <c r="E38" l="1"/>
  <c r="G30"/>
  <c r="E31"/>
  <c r="G31" s="1"/>
  <c r="E129"/>
  <c r="E130" s="1"/>
  <c r="I133"/>
  <c r="I128"/>
  <c r="H128"/>
  <c r="G33"/>
  <c r="G135"/>
  <c r="I13"/>
  <c r="H32"/>
  <c r="C64"/>
  <c r="D64" s="1"/>
  <c r="C50"/>
  <c r="D50" s="1"/>
  <c r="C44"/>
  <c r="D44" s="1"/>
  <c r="C14"/>
  <c r="D14" s="1"/>
  <c r="C21"/>
  <c r="D21" s="1"/>
  <c r="H135" l="1"/>
  <c r="I135"/>
  <c r="H33"/>
  <c r="I33"/>
  <c r="C30"/>
  <c r="D30" s="1"/>
  <c r="G16" l="1"/>
  <c r="I16" s="1"/>
  <c r="G18"/>
  <c r="I18" s="1"/>
  <c r="G65"/>
  <c r="I65" s="1"/>
  <c r="F99"/>
  <c r="F95"/>
  <c r="F81"/>
  <c r="G81" s="1"/>
  <c r="F64"/>
  <c r="F114"/>
  <c r="F59"/>
  <c r="G98"/>
  <c r="H98" l="1"/>
  <c r="I98"/>
  <c r="G24"/>
  <c r="H24" l="1"/>
  <c r="I24"/>
  <c r="G73"/>
  <c r="H13"/>
  <c r="G69" l="1"/>
  <c r="I69" s="1"/>
  <c r="H69" l="1"/>
  <c r="G68"/>
  <c r="I68" s="1"/>
  <c r="H68" l="1"/>
  <c r="G47"/>
  <c r="I47" s="1"/>
  <c r="G100"/>
  <c r="I100" s="1"/>
  <c r="G106"/>
  <c r="I106" s="1"/>
  <c r="G91"/>
  <c r="I91" s="1"/>
  <c r="G90"/>
  <c r="G97"/>
  <c r="I97" s="1"/>
  <c r="G72"/>
  <c r="G61"/>
  <c r="I61" s="1"/>
  <c r="G60"/>
  <c r="I60" s="1"/>
  <c r="G46"/>
  <c r="I46" s="1"/>
  <c r="G56"/>
  <c r="I56" s="1"/>
  <c r="G20"/>
  <c r="G124"/>
  <c r="G126"/>
  <c r="I126" s="1"/>
  <c r="H16"/>
  <c r="G127"/>
  <c r="I127" s="1"/>
  <c r="G125"/>
  <c r="I125" s="1"/>
  <c r="C122"/>
  <c r="G119"/>
  <c r="I119" s="1"/>
  <c r="G118"/>
  <c r="G117"/>
  <c r="I117" s="1"/>
  <c r="G115"/>
  <c r="I115" s="1"/>
  <c r="C114"/>
  <c r="D114" s="1"/>
  <c r="G112"/>
  <c r="I112" s="1"/>
  <c r="C111"/>
  <c r="D111" s="1"/>
  <c r="G110"/>
  <c r="I110" s="1"/>
  <c r="G108"/>
  <c r="C108"/>
  <c r="D108" s="1"/>
  <c r="G107"/>
  <c r="I107" s="1"/>
  <c r="G105"/>
  <c r="I105" s="1"/>
  <c r="G104"/>
  <c r="I104" s="1"/>
  <c r="G103"/>
  <c r="I103" s="1"/>
  <c r="G102"/>
  <c r="C102"/>
  <c r="D102" s="1"/>
  <c r="C99"/>
  <c r="D99" s="1"/>
  <c r="C95"/>
  <c r="D95" s="1"/>
  <c r="G94"/>
  <c r="I94" s="1"/>
  <c r="G93"/>
  <c r="I93" s="1"/>
  <c r="F89"/>
  <c r="F70" s="1"/>
  <c r="C89"/>
  <c r="D89" s="1"/>
  <c r="G88"/>
  <c r="I88" s="1"/>
  <c r="G87"/>
  <c r="I87" s="1"/>
  <c r="G86"/>
  <c r="I86" s="1"/>
  <c r="G85"/>
  <c r="I85" s="1"/>
  <c r="G84"/>
  <c r="I84" s="1"/>
  <c r="G83"/>
  <c r="C81"/>
  <c r="D81" s="1"/>
  <c r="G80"/>
  <c r="I80" s="1"/>
  <c r="G79"/>
  <c r="I79" s="1"/>
  <c r="G78"/>
  <c r="I78" s="1"/>
  <c r="G77"/>
  <c r="C74"/>
  <c r="D74" s="1"/>
  <c r="G67"/>
  <c r="I67" s="1"/>
  <c r="G66"/>
  <c r="I66" s="1"/>
  <c r="G63"/>
  <c r="I63" s="1"/>
  <c r="G62"/>
  <c r="I62" s="1"/>
  <c r="C59"/>
  <c r="D59" s="1"/>
  <c r="G58"/>
  <c r="I58" s="1"/>
  <c r="F55"/>
  <c r="C55"/>
  <c r="D55" s="1"/>
  <c r="G54"/>
  <c r="I54" s="1"/>
  <c r="G53"/>
  <c r="I53" s="1"/>
  <c r="G52"/>
  <c r="I52" s="1"/>
  <c r="F50"/>
  <c r="G49"/>
  <c r="I49" s="1"/>
  <c r="G42"/>
  <c r="I42" s="1"/>
  <c r="G40"/>
  <c r="I40" s="1"/>
  <c r="G29"/>
  <c r="F27"/>
  <c r="C27"/>
  <c r="D27" s="1"/>
  <c r="H26"/>
  <c r="G25"/>
  <c r="I25" s="1"/>
  <c r="G23"/>
  <c r="F21"/>
  <c r="G19"/>
  <c r="I19" s="1"/>
  <c r="H124" l="1"/>
  <c r="I124"/>
  <c r="H20"/>
  <c r="I20"/>
  <c r="H83"/>
  <c r="I83"/>
  <c r="H29"/>
  <c r="I29"/>
  <c r="I102"/>
  <c r="H23"/>
  <c r="I23"/>
  <c r="H118"/>
  <c r="I118"/>
  <c r="H72"/>
  <c r="I72"/>
  <c r="H90"/>
  <c r="I90"/>
  <c r="H77"/>
  <c r="I77"/>
  <c r="I108"/>
  <c r="C120"/>
  <c r="D120" s="1"/>
  <c r="D122"/>
  <c r="D31"/>
  <c r="G27"/>
  <c r="I27" s="1"/>
  <c r="C73"/>
  <c r="I73" s="1"/>
  <c r="C38"/>
  <c r="H125"/>
  <c r="H127"/>
  <c r="H126"/>
  <c r="H67"/>
  <c r="H119"/>
  <c r="H115"/>
  <c r="H117"/>
  <c r="H112"/>
  <c r="H110"/>
  <c r="H108"/>
  <c r="H107"/>
  <c r="H105"/>
  <c r="H104"/>
  <c r="H103"/>
  <c r="H102"/>
  <c r="H100"/>
  <c r="H94"/>
  <c r="H93"/>
  <c r="H87"/>
  <c r="H86"/>
  <c r="H84"/>
  <c r="H85"/>
  <c r="H66"/>
  <c r="F38"/>
  <c r="H58"/>
  <c r="H54"/>
  <c r="H53"/>
  <c r="H52"/>
  <c r="H49"/>
  <c r="H46"/>
  <c r="H28"/>
  <c r="H25"/>
  <c r="H106"/>
  <c r="H97"/>
  <c r="H91"/>
  <c r="H88"/>
  <c r="H80"/>
  <c r="H79"/>
  <c r="H78"/>
  <c r="H63"/>
  <c r="H62"/>
  <c r="H61"/>
  <c r="H60"/>
  <c r="H56"/>
  <c r="H47"/>
  <c r="H40"/>
  <c r="H42"/>
  <c r="H19"/>
  <c r="H18"/>
  <c r="G21"/>
  <c r="I21" s="1"/>
  <c r="G75"/>
  <c r="I75" s="1"/>
  <c r="G50"/>
  <c r="I50" s="1"/>
  <c r="G95"/>
  <c r="I95" s="1"/>
  <c r="G55"/>
  <c r="I55" s="1"/>
  <c r="G57"/>
  <c r="I57" s="1"/>
  <c r="G116"/>
  <c r="I116" s="1"/>
  <c r="G39"/>
  <c r="I39" s="1"/>
  <c r="G71"/>
  <c r="I71" s="1"/>
  <c r="G41"/>
  <c r="I41" s="1"/>
  <c r="G82"/>
  <c r="I82" s="1"/>
  <c r="G43"/>
  <c r="I43" s="1"/>
  <c r="F14"/>
  <c r="G48"/>
  <c r="I48" s="1"/>
  <c r="G123"/>
  <c r="I123" s="1"/>
  <c r="G17"/>
  <c r="I17" s="1"/>
  <c r="H15"/>
  <c r="G64"/>
  <c r="I64" s="1"/>
  <c r="G45"/>
  <c r="I45" s="1"/>
  <c r="G76"/>
  <c r="I76" s="1"/>
  <c r="G96"/>
  <c r="I96" s="1"/>
  <c r="G101"/>
  <c r="I101" s="1"/>
  <c r="G109"/>
  <c r="I109" s="1"/>
  <c r="G113"/>
  <c r="I113" s="1"/>
  <c r="F122"/>
  <c r="F120" s="1"/>
  <c r="G120" s="1"/>
  <c r="G51"/>
  <c r="I51" s="1"/>
  <c r="G121"/>
  <c r="I121" s="1"/>
  <c r="G59"/>
  <c r="I59" s="1"/>
  <c r="G92"/>
  <c r="I92" s="1"/>
  <c r="H120" l="1"/>
  <c r="H22"/>
  <c r="I22"/>
  <c r="F129"/>
  <c r="D38"/>
  <c r="C70"/>
  <c r="D70" s="1"/>
  <c r="D73"/>
  <c r="G111"/>
  <c r="F30"/>
  <c r="G14"/>
  <c r="I14" s="1"/>
  <c r="H17"/>
  <c r="G38"/>
  <c r="I38" s="1"/>
  <c r="H123"/>
  <c r="H121"/>
  <c r="H96"/>
  <c r="H71"/>
  <c r="H43"/>
  <c r="H39"/>
  <c r="H41"/>
  <c r="H116"/>
  <c r="G114"/>
  <c r="H109"/>
  <c r="H101"/>
  <c r="I81"/>
  <c r="H82"/>
  <c r="H65"/>
  <c r="H50"/>
  <c r="H51"/>
  <c r="H27"/>
  <c r="H113"/>
  <c r="H95"/>
  <c r="H92"/>
  <c r="H76"/>
  <c r="H75"/>
  <c r="H64"/>
  <c r="H59"/>
  <c r="H57"/>
  <c r="H45"/>
  <c r="H21"/>
  <c r="H55"/>
  <c r="H48"/>
  <c r="G89"/>
  <c r="I89" s="1"/>
  <c r="G99"/>
  <c r="I99" s="1"/>
  <c r="G74"/>
  <c r="I74" s="1"/>
  <c r="G44"/>
  <c r="I44" s="1"/>
  <c r="G122"/>
  <c r="G130" l="1"/>
  <c r="H114"/>
  <c r="I114"/>
  <c r="H111"/>
  <c r="I111"/>
  <c r="I120"/>
  <c r="I122"/>
  <c r="G129"/>
  <c r="G141" s="1"/>
  <c r="C129"/>
  <c r="C130" s="1"/>
  <c r="F31"/>
  <c r="H122"/>
  <c r="H81"/>
  <c r="H99"/>
  <c r="H44"/>
  <c r="H89"/>
  <c r="H74"/>
  <c r="H73"/>
  <c r="H14"/>
  <c r="G70"/>
  <c r="I70" s="1"/>
  <c r="I30" l="1"/>
  <c r="I130"/>
  <c r="H130"/>
  <c r="I31"/>
  <c r="I129"/>
  <c r="H129"/>
  <c r="D129"/>
  <c r="C136"/>
  <c r="I136" s="1"/>
  <c r="D130"/>
  <c r="H31"/>
  <c r="H30"/>
  <c r="H70"/>
  <c r="H38"/>
  <c r="H136" l="1"/>
  <c r="D136"/>
</calcChain>
</file>

<file path=xl/sharedStrings.xml><?xml version="1.0" encoding="utf-8"?>
<sst xmlns="http://schemas.openxmlformats.org/spreadsheetml/2006/main" count="8219" uniqueCount="1445">
  <si>
    <t>1.1</t>
  </si>
  <si>
    <t>1.2.6</t>
  </si>
  <si>
    <t>2.1.01</t>
  </si>
  <si>
    <t>2.1.05</t>
  </si>
  <si>
    <t>2.1.06.3</t>
  </si>
  <si>
    <t>2.1.06.4</t>
  </si>
  <si>
    <t>2.1.08.1</t>
  </si>
  <si>
    <t>2.1.08.2</t>
  </si>
  <si>
    <t>2.1.09.1</t>
  </si>
  <si>
    <t>2.1.09.2</t>
  </si>
  <si>
    <t>2.1.10.4</t>
  </si>
  <si>
    <t>2.2.01</t>
  </si>
  <si>
    <t>2.2.03.1</t>
  </si>
  <si>
    <t>2.2.04.3</t>
  </si>
  <si>
    <t>2.2.05.1</t>
  </si>
  <si>
    <t>2.2.10</t>
  </si>
  <si>
    <t>2.3.1</t>
  </si>
  <si>
    <t>2.3.2.1</t>
  </si>
  <si>
    <t xml:space="preserve">ROTARY INTERNATIONAL </t>
  </si>
  <si>
    <r>
      <rPr>
        <b/>
        <sz val="10"/>
        <rFont val="Times New Roman"/>
        <family val="1"/>
        <charset val="238"/>
      </rPr>
      <t xml:space="preserve">Distrikt 2240 - </t>
    </r>
    <r>
      <rPr>
        <b/>
        <sz val="10"/>
        <color rgb="FF000090"/>
        <rFont val="Times New Roman"/>
        <family val="1"/>
        <charset val="238"/>
      </rPr>
      <t>Česká republika a Slovenská republika</t>
    </r>
  </si>
  <si>
    <t>Finanční výbor distriktu</t>
  </si>
  <si>
    <t>Skutečnost</t>
  </si>
  <si>
    <t>Rozpočet</t>
  </si>
  <si>
    <t>v Kč</t>
  </si>
  <si>
    <t>v EUR</t>
  </si>
  <si>
    <t xml:space="preserve">1.1 Členské příspěvky odváděné RC do rozpočtu  Distriktu 2240 celkem  </t>
  </si>
  <si>
    <t xml:space="preserve">1.2 Dary a mimoř. příspěvky do rozpočtu  Distriktu 2240 celkem </t>
  </si>
  <si>
    <t>1.2.1 Ze zahraničí</t>
  </si>
  <si>
    <t>1.2.2 Od institucí</t>
  </si>
  <si>
    <t>1.2.3 Na PETS a DŠS</t>
  </si>
  <si>
    <t>1.2.4 Na Distriktní konferenci</t>
  </si>
  <si>
    <t>1.2.5 Na seznamy členů</t>
  </si>
  <si>
    <t>1.2.6 Ostatní</t>
  </si>
  <si>
    <t>1.3 Ostatní příjmy D 2240</t>
  </si>
  <si>
    <t>1.3.1 Grant RI</t>
  </si>
  <si>
    <t xml:space="preserve">1.3.2 Dary </t>
  </si>
  <si>
    <t>1.3.3 Příjmy z RI</t>
  </si>
  <si>
    <t>1.3.4 PR příjmy</t>
  </si>
  <si>
    <t>1.3.5 Ostatní</t>
  </si>
  <si>
    <t>2. Výdaje</t>
  </si>
  <si>
    <t>2.1.01 Výlohy DG</t>
  </si>
  <si>
    <t>2.1.02 Výlohy IPDG</t>
  </si>
  <si>
    <t>2.1.03 Výlohy DGE</t>
  </si>
  <si>
    <t>2.1.04 Výlohy DGN</t>
  </si>
  <si>
    <t>2.1.05 Asistenti guvernéra</t>
  </si>
  <si>
    <t>2.1.06 Distriktní sekretář</t>
  </si>
  <si>
    <t>2.1.06.1 Činnost DS</t>
  </si>
  <si>
    <t>2.1.06.2 Činnost asistenta DS</t>
  </si>
  <si>
    <t>2.1.06.3 Telekomunikační poplatky</t>
  </si>
  <si>
    <t xml:space="preserve">2.1.06.4 Poštovné </t>
  </si>
  <si>
    <t>2.1.06.5 Cestovné a ostatní</t>
  </si>
  <si>
    <t>2.1.07  Výdaje na školení a konference</t>
  </si>
  <si>
    <t>2.1.07.1 PETS a DŠS</t>
  </si>
  <si>
    <t>2.1.07.2 Guv.rada Poradní výbor guv.</t>
  </si>
  <si>
    <t>2.1.07.3 Školení sekretářů</t>
  </si>
  <si>
    <t>2.1.07.4 Školení ADG</t>
  </si>
  <si>
    <t>2.1.08 Vedení webových stránek</t>
  </si>
  <si>
    <t>2.1.08.1 Serverhosting,mail server, zál.</t>
  </si>
  <si>
    <t>2.1.08.2 Správa, vývoj, podpora</t>
  </si>
  <si>
    <t>2.1.08.3 Nová web. aplikace a ostatní</t>
  </si>
  <si>
    <t>2.1.09 Účetnictví a pojištění</t>
  </si>
  <si>
    <t>2.1.09.1 Účetnictví</t>
  </si>
  <si>
    <t>2.1.09.2 Účetní program a vývoj aplikace</t>
  </si>
  <si>
    <t>2.1.09.3 Nájem archivace účet. Dokladů</t>
  </si>
  <si>
    <t>2.1.09.4 Pojištění distriktu</t>
  </si>
  <si>
    <t>2.1.10 Ostatní výdaje na správu</t>
  </si>
  <si>
    <t>2.1.10.1 Ubytování činovníků PETS a DS</t>
  </si>
  <si>
    <t>2.1.10.2 Ubyt. a účast činovníků  na DK</t>
  </si>
  <si>
    <t>2.1.10.3 Seznamy členů-tisk a distribuce</t>
  </si>
  <si>
    <t>2.2 Výdaje na činnost výb.a komisí</t>
  </si>
  <si>
    <t>2.2.01 Rozvoj člen. základny a zakl. klubů</t>
  </si>
  <si>
    <t>2.2.03 ROTARY GOOD NEWS</t>
  </si>
  <si>
    <t>2.2.03.1 Redakční práce</t>
  </si>
  <si>
    <t>2.2.03.2 Grafika</t>
  </si>
  <si>
    <t>2.2.03.3 Elektronická verze</t>
  </si>
  <si>
    <t>2.2.03.4 Tiskárna</t>
  </si>
  <si>
    <t>2.2.03.5 Distribuce</t>
  </si>
  <si>
    <t>2.2.03.6 Ostatní</t>
  </si>
  <si>
    <t>2.2.03.7 Pronájem</t>
  </si>
  <si>
    <t>2.2.03.8 Vybavení</t>
  </si>
  <si>
    <t>2.2.03.9 Kancelářské potřeby</t>
  </si>
  <si>
    <t>2.2.03.10 Cestovné</t>
  </si>
  <si>
    <t xml:space="preserve">2.2.03.11 Poštovné </t>
  </si>
  <si>
    <t>2.2.03.12 Ostatní</t>
  </si>
  <si>
    <t>2.2.03.13 Inzerce</t>
  </si>
  <si>
    <t>2.2.04 Public Relations</t>
  </si>
  <si>
    <t>2.2.04.1 PR příspěvek grant RI</t>
  </si>
  <si>
    <t>2.2.04.2 PR komise</t>
  </si>
  <si>
    <t>2.2.04.3 PR projekt</t>
  </si>
  <si>
    <t>2.2.04.4 PR VSE (dříve GSE) příchozí</t>
  </si>
  <si>
    <t>2.2.04.5 PR VSE (dříve GSE) odchozí</t>
  </si>
  <si>
    <t>2.2.05 Nadace Rotary</t>
  </si>
  <si>
    <t>2.2.05.1 Plánované výdaje</t>
  </si>
  <si>
    <t>2.2.05.2 Dodatečné výdaje-školení</t>
  </si>
  <si>
    <t>2.2.12.1 Cestovné</t>
  </si>
  <si>
    <t>2.2.12.2 Ostatní</t>
  </si>
  <si>
    <t>2.2.13.1 Cestovné</t>
  </si>
  <si>
    <t>2.2.13.2 Ostatní</t>
  </si>
  <si>
    <t>2.3 Dary a příspěvky</t>
  </si>
  <si>
    <t>2.3.1 Dar do programových fondů TRF</t>
  </si>
  <si>
    <t>2.3.2 Dary Polio</t>
  </si>
  <si>
    <t>2.3.2.1 Dar na PolioPlus</t>
  </si>
  <si>
    <t>2.3.2.2 Mimořádný dar na POLIO</t>
  </si>
  <si>
    <t>2.3.3 Příspěvek na DK</t>
  </si>
  <si>
    <t>2.3.4 Příspěvek na VM</t>
  </si>
  <si>
    <t>2.3.5 Příspěvek na RYLA</t>
  </si>
  <si>
    <t>2.3.6 Ostatní příspěvky</t>
  </si>
  <si>
    <t>2.4 Výdaje celkem</t>
  </si>
  <si>
    <t>Plnění rozpočtu pro DK</t>
  </si>
  <si>
    <t>Skutečné příjmy</t>
  </si>
  <si>
    <t>Skutečné výdaje</t>
  </si>
  <si>
    <t>2.2.3.1 Výdaje</t>
  </si>
  <si>
    <t>2.2.3.2 Režijní náklady</t>
  </si>
  <si>
    <t>2.1.10.3</t>
  </si>
  <si>
    <t>Cestovné</t>
  </si>
  <si>
    <t>Poštovné</t>
  </si>
  <si>
    <t>2.1.09.4</t>
  </si>
  <si>
    <t>2.1.10.4 Ostatní výdaje</t>
  </si>
  <si>
    <t>2.1.10.5 Administrativa a pronájem sídla</t>
  </si>
  <si>
    <t>2.2.03.2</t>
  </si>
  <si>
    <t>2.2.03.4</t>
  </si>
  <si>
    <t>2.2.03.5</t>
  </si>
  <si>
    <t>2.2.03.6</t>
  </si>
  <si>
    <t>2.2.05.3</t>
  </si>
  <si>
    <t>Výsledovka po zakázkách (souhrnný přehled)</t>
  </si>
  <si>
    <t>Strana 1</t>
  </si>
  <si>
    <t>Rotary International Distrikt 2240 Česká republika a Slovenská republika, z.s.</t>
  </si>
  <si>
    <t>IČ: 86595130</t>
  </si>
  <si>
    <t>Tisk vybraných záznamů</t>
  </si>
  <si>
    <t>Číslo zakázky</t>
  </si>
  <si>
    <t>Název zakázky</t>
  </si>
  <si>
    <t>Náklady</t>
  </si>
  <si>
    <t>Výnosy</t>
  </si>
  <si>
    <t>Hospodářský zisk</t>
  </si>
  <si>
    <t>členské příspěvky (fakturované distriktem vždy k 1.7. a 1.1. )</t>
  </si>
  <si>
    <t>1.2.5</t>
  </si>
  <si>
    <t>seznamy</t>
  </si>
  <si>
    <t>Ostatní</t>
  </si>
  <si>
    <t>1.3.3</t>
  </si>
  <si>
    <t>Příjmy z RI</t>
  </si>
  <si>
    <t>Výlohy DG</t>
  </si>
  <si>
    <t>Asistenti guvernéra</t>
  </si>
  <si>
    <t>telekomunikační poplatky</t>
  </si>
  <si>
    <t>Serverhosting, mailserver, zál.</t>
  </si>
  <si>
    <t>Správa, vývoj, podpora, SLA (web)</t>
  </si>
  <si>
    <t>Účetnictví</t>
  </si>
  <si>
    <t>Pojištění distriktu</t>
  </si>
  <si>
    <t>pojistné</t>
  </si>
  <si>
    <t>Ostatní výdaje</t>
  </si>
  <si>
    <t>Administrativa</t>
  </si>
  <si>
    <t>2.1.10.5</t>
  </si>
  <si>
    <t>Administrativa a pronájem sídla</t>
  </si>
  <si>
    <t>Rozvoj člen. základny a zakl. klubů</t>
  </si>
  <si>
    <t>Redakční práce</t>
  </si>
  <si>
    <t>Grafika</t>
  </si>
  <si>
    <t>Tiskárna</t>
  </si>
  <si>
    <t>Distribuce</t>
  </si>
  <si>
    <t>PR projekt</t>
  </si>
  <si>
    <t>Plánované výdaje</t>
  </si>
  <si>
    <t>Příspěvky</t>
  </si>
  <si>
    <t>ICC - jednotlivé výbory</t>
  </si>
  <si>
    <t>2.2.13.2</t>
  </si>
  <si>
    <t>Dar do programových fondů TRF</t>
  </si>
  <si>
    <t>Dar na PolioPlus</t>
  </si>
  <si>
    <t>Ostatní příspěvky</t>
  </si>
  <si>
    <t>2.3.6</t>
  </si>
  <si>
    <t>Celkem</t>
  </si>
  <si>
    <t>Hospodářský zisk za období</t>
  </si>
  <si>
    <t>Rozdíl oproti rozpočtu</t>
  </si>
  <si>
    <t>Koef.</t>
  </si>
  <si>
    <t>v %</t>
  </si>
  <si>
    <t>1. Příjmy</t>
  </si>
  <si>
    <t>Datum</t>
  </si>
  <si>
    <t>Zdroj</t>
  </si>
  <si>
    <t>Číslo</t>
  </si>
  <si>
    <t>Firma</t>
  </si>
  <si>
    <t>Jméno</t>
  </si>
  <si>
    <t>Text</t>
  </si>
  <si>
    <t>MD</t>
  </si>
  <si>
    <t>DAL</t>
  </si>
  <si>
    <t>Cizí měna</t>
  </si>
  <si>
    <t>CM částka</t>
  </si>
  <si>
    <t>Částka</t>
  </si>
  <si>
    <t>Středisko</t>
  </si>
  <si>
    <t>Činnost</t>
  </si>
  <si>
    <t>Zakázka</t>
  </si>
  <si>
    <t>Poznámka</t>
  </si>
  <si>
    <t>Banka</t>
  </si>
  <si>
    <t>221001</t>
  </si>
  <si>
    <t>604200</t>
  </si>
  <si>
    <t>Správa D.</t>
  </si>
  <si>
    <t>hlavní</t>
  </si>
  <si>
    <t>644100</t>
  </si>
  <si>
    <t>ČSOB0280001</t>
  </si>
  <si>
    <t>ČSOB0360001</t>
  </si>
  <si>
    <t>ČSOB0410001</t>
  </si>
  <si>
    <t>ČSOB0500001</t>
  </si>
  <si>
    <t>221002</t>
  </si>
  <si>
    <t>EUR</t>
  </si>
  <si>
    <t>SLOa0020008</t>
  </si>
  <si>
    <t>DG0080001</t>
  </si>
  <si>
    <t>221003</t>
  </si>
  <si>
    <t>DG0110001</t>
  </si>
  <si>
    <t>DG0130001</t>
  </si>
  <si>
    <t>DG0140001</t>
  </si>
  <si>
    <t>DG0150001</t>
  </si>
  <si>
    <t>DG0010001</t>
  </si>
  <si>
    <t>DG0020001</t>
  </si>
  <si>
    <t>DG0030001</t>
  </si>
  <si>
    <t>DG0050001</t>
  </si>
  <si>
    <t>DG0060001</t>
  </si>
  <si>
    <t>DG0070001</t>
  </si>
  <si>
    <t>THE ROTARY FOUNDATIO</t>
  </si>
  <si>
    <t>RID0070001</t>
  </si>
  <si>
    <t>221005</t>
  </si>
  <si>
    <t>RID0080001</t>
  </si>
  <si>
    <t>RID0090001</t>
  </si>
  <si>
    <t>RID0100001</t>
  </si>
  <si>
    <t>RID0110001</t>
  </si>
  <si>
    <t>RID0120001</t>
  </si>
  <si>
    <t>RID0010001</t>
  </si>
  <si>
    <t>RID0020001</t>
  </si>
  <si>
    <t>RID0030001</t>
  </si>
  <si>
    <t>RID0040001</t>
  </si>
  <si>
    <t>RID0050001</t>
  </si>
  <si>
    <t>RID0060001</t>
  </si>
  <si>
    <t>22400080001</t>
  </si>
  <si>
    <t>221006</t>
  </si>
  <si>
    <t>22400090001</t>
  </si>
  <si>
    <t>22400100001</t>
  </si>
  <si>
    <t>22400120001</t>
  </si>
  <si>
    <t>22400130001</t>
  </si>
  <si>
    <t>22400010001</t>
  </si>
  <si>
    <t>22400020001</t>
  </si>
  <si>
    <t>22400030001</t>
  </si>
  <si>
    <t>22400040001</t>
  </si>
  <si>
    <t>22400060001</t>
  </si>
  <si>
    <t>221007</t>
  </si>
  <si>
    <t>Zúčtování kladných úroků</t>
  </si>
  <si>
    <t>221008</t>
  </si>
  <si>
    <t>Vydané faktury</t>
  </si>
  <si>
    <t>Rotary club Brno, z.s.</t>
  </si>
  <si>
    <t>27592</t>
  </si>
  <si>
    <t>Seznamy členů</t>
  </si>
  <si>
    <t>311001</t>
  </si>
  <si>
    <t>Rotary klub Brno City, z.s.</t>
  </si>
  <si>
    <t>53814</t>
  </si>
  <si>
    <t>Rotary klub České Budějovice z.s.</t>
  </si>
  <si>
    <t>27391</t>
  </si>
  <si>
    <t>Rotary klub  Hradec Králové, z.s.</t>
  </si>
  <si>
    <t>28089</t>
  </si>
  <si>
    <t>Rotary klub Jičín - Nymburk z.s.</t>
  </si>
  <si>
    <t>30036</t>
  </si>
  <si>
    <t>Rotary club Jihlava, z.s.</t>
  </si>
  <si>
    <t>29771</t>
  </si>
  <si>
    <t>28572</t>
  </si>
  <si>
    <t>Rotary Club Klatovy, z.s.</t>
  </si>
  <si>
    <t>31639</t>
  </si>
  <si>
    <t>Rotary klub Kroměříž, zapsaný spolek</t>
  </si>
  <si>
    <t>50784</t>
  </si>
  <si>
    <t>Rotary klub Most, z. s.</t>
  </si>
  <si>
    <t>31640</t>
  </si>
  <si>
    <t>Rotary Club Olomouc</t>
  </si>
  <si>
    <t>31641</t>
  </si>
  <si>
    <t>77108</t>
  </si>
  <si>
    <t>Rotary club Opava</t>
  </si>
  <si>
    <t>82520</t>
  </si>
  <si>
    <t>Rotary klub Ostrava, zapsaný spolek</t>
  </si>
  <si>
    <t>29811</t>
  </si>
  <si>
    <t>ROTARY CLUB PARDUBICE z.s.</t>
  </si>
  <si>
    <t>30935</t>
  </si>
  <si>
    <t>ROTARY CLUB PÍSEK, z.s.</t>
  </si>
  <si>
    <t>28111</t>
  </si>
  <si>
    <t>Rotary club Plzeň, z.s.</t>
  </si>
  <si>
    <t>28081</t>
  </si>
  <si>
    <t>Rotary klub Poděbrady, z.s.</t>
  </si>
  <si>
    <t>29315</t>
  </si>
  <si>
    <t>Rotary klub Praga Ekumena, z.s.</t>
  </si>
  <si>
    <t>74644</t>
  </si>
  <si>
    <t>Rotary klub Prag-Bohemia, z.s.</t>
  </si>
  <si>
    <t>65154</t>
  </si>
  <si>
    <t>Rotary Club Prague Platinum, z.s.</t>
  </si>
  <si>
    <t>53656</t>
  </si>
  <si>
    <t>Rotary klub Praha z.s.</t>
  </si>
  <si>
    <t>27342</t>
  </si>
  <si>
    <t>"Rotary Club Prague International"</t>
  </si>
  <si>
    <t>50895</t>
  </si>
  <si>
    <t>Rotary klub Praha City</t>
  </si>
  <si>
    <t>50927</t>
  </si>
  <si>
    <t>Rotary klub Praha - Staré Město</t>
  </si>
  <si>
    <t>29270</t>
  </si>
  <si>
    <t>Rotary klub Prostějov</t>
  </si>
  <si>
    <t>30936</t>
  </si>
  <si>
    <t>ROTARY CLUB TÁBOR, z.s.</t>
  </si>
  <si>
    <t>28316</t>
  </si>
  <si>
    <t>Rotary Klub Telč, z. s.</t>
  </si>
  <si>
    <t>72558</t>
  </si>
  <si>
    <t>Rotary klub Třebíč, z.s.</t>
  </si>
  <si>
    <t>30844</t>
  </si>
  <si>
    <t>ROTARY klub Trutnov, z.s.</t>
  </si>
  <si>
    <t>51943</t>
  </si>
  <si>
    <t xml:space="preserve">Rotary club Banská Bystrica </t>
  </si>
  <si>
    <t>28799</t>
  </si>
  <si>
    <t>ROTARY CLUB BÁNSKÁ BYSTRICA CLASSIC</t>
  </si>
  <si>
    <t>84923</t>
  </si>
  <si>
    <t>Rotary klub Bratislava</t>
  </si>
  <si>
    <t>27789</t>
  </si>
  <si>
    <t>Rotary Club Bratislava International</t>
  </si>
  <si>
    <t>62016</t>
  </si>
  <si>
    <t>Rotary klub Dunajská Streda</t>
  </si>
  <si>
    <t>85584</t>
  </si>
  <si>
    <t>Rotary club Košice</t>
  </si>
  <si>
    <t>55272</t>
  </si>
  <si>
    <t>Rotary klub Košice Classic</t>
  </si>
  <si>
    <t>83026</t>
  </si>
  <si>
    <t>75422</t>
  </si>
  <si>
    <t>Rotary klub Levice</t>
  </si>
  <si>
    <t>84328</t>
  </si>
  <si>
    <t>Rotary club Liptovský Mikuláš, o.z.</t>
  </si>
  <si>
    <t>51112</t>
  </si>
  <si>
    <t>ROTARY CLUB MALACKY GOLF</t>
  </si>
  <si>
    <t>88517</t>
  </si>
  <si>
    <t>Rotary Club Martin</t>
  </si>
  <si>
    <t>70655</t>
  </si>
  <si>
    <t>Rotary Club Nitra</t>
  </si>
  <si>
    <t>30963</t>
  </si>
  <si>
    <t>Rotary klub Nitra Harmony</t>
  </si>
  <si>
    <t>69342</t>
  </si>
  <si>
    <t>ROTARY KLUB Nové Zámky, o.z.</t>
  </si>
  <si>
    <t>76532</t>
  </si>
  <si>
    <t>ROTARY CLUB PIEŠŤANY</t>
  </si>
  <si>
    <t>29332</t>
  </si>
  <si>
    <t>Rotary club Spišská Nová Ves</t>
  </si>
  <si>
    <t>50182</t>
  </si>
  <si>
    <t>Rotary Club Trebišov</t>
  </si>
  <si>
    <t>84962</t>
  </si>
  <si>
    <t>ROTARY KLUB TRENČÍN</t>
  </si>
  <si>
    <t>69398</t>
  </si>
  <si>
    <t>Rotary Club Žilina</t>
  </si>
  <si>
    <t>31723</t>
  </si>
  <si>
    <t>Rotary Club Žilina International</t>
  </si>
  <si>
    <t>90517</t>
  </si>
  <si>
    <t>Rotary Club Zvolen</t>
  </si>
  <si>
    <t>51859</t>
  </si>
  <si>
    <t>SLOa0100001</t>
  </si>
  <si>
    <t>Kurzové zisky - pohledávky</t>
  </si>
  <si>
    <t>645100</t>
  </si>
  <si>
    <t>Rotary klub Beroun, z. s.</t>
  </si>
  <si>
    <t>85192</t>
  </si>
  <si>
    <t>684001</t>
  </si>
  <si>
    <t>Rotary klub Broumov, z. s.</t>
  </si>
  <si>
    <t>31813</t>
  </si>
  <si>
    <t>Rotary club Český Krumlov z.s.</t>
  </si>
  <si>
    <t>30543</t>
  </si>
  <si>
    <t>ROTARY CLUB CHEB/EGER, z.s.</t>
  </si>
  <si>
    <t>28232</t>
  </si>
  <si>
    <t>Rotary klub Frýdek-Místek a Kopřivnice, z.s.</t>
  </si>
  <si>
    <t>61712</t>
  </si>
  <si>
    <t>Rotary klub Hluboká nad Vltavou - Golf, z.s.</t>
  </si>
  <si>
    <t>70521</t>
  </si>
  <si>
    <t>Rotary Club Jindřichův Hradec</t>
  </si>
  <si>
    <t>30983</t>
  </si>
  <si>
    <t>Rotary Club Liberec - Jablonec, z. s.</t>
  </si>
  <si>
    <t>30005</t>
  </si>
  <si>
    <t>ROTARY CLUB OSTRAVA CITY, z.s.</t>
  </si>
  <si>
    <t>86414</t>
  </si>
  <si>
    <t>Rotary Club Ostrava International z. s.</t>
  </si>
  <si>
    <t>57919</t>
  </si>
  <si>
    <t>Rotary klub Plzeň Beseda, z.s.</t>
  </si>
  <si>
    <t>70656</t>
  </si>
  <si>
    <t>ROTARY CLUB Přerov, z.s.</t>
  </si>
  <si>
    <t>30690</t>
  </si>
  <si>
    <t>Rotary klub Uherský Brod, z.s.</t>
  </si>
  <si>
    <t>71235</t>
  </si>
  <si>
    <t>Rotary klub Valtice - Břeclav</t>
  </si>
  <si>
    <t>69155</t>
  </si>
  <si>
    <t>Rotary klub Zlín, z.s.</t>
  </si>
  <si>
    <t>29824</t>
  </si>
  <si>
    <t>Rotary klub Znojmo, z.s.</t>
  </si>
  <si>
    <t>27951</t>
  </si>
  <si>
    <t>Rotary klub Bratislava Danube</t>
  </si>
  <si>
    <t>75423</t>
  </si>
  <si>
    <t>ROTARY KLUB HUMENNÉ</t>
  </si>
  <si>
    <t>83050</t>
  </si>
  <si>
    <t>Rotary club Poprad</t>
  </si>
  <si>
    <t>31685</t>
  </si>
  <si>
    <t>ROTARY CLUB ROŽŇAVA</t>
  </si>
  <si>
    <t>72559</t>
  </si>
  <si>
    <t>Rotary Club Prešov-Šariš, o.z.</t>
  </si>
  <si>
    <t>90177</t>
  </si>
  <si>
    <t>Rotary Klub Stupava Záhorie</t>
  </si>
  <si>
    <t>87761</t>
  </si>
  <si>
    <t>SLOa0080004</t>
  </si>
  <si>
    <t>Robert Bečica</t>
  </si>
  <si>
    <t>Kurzové zisky - závazky</t>
  </si>
  <si>
    <t>321010</t>
  </si>
  <si>
    <t>SLOa0080005</t>
  </si>
  <si>
    <t>SLOa0080014</t>
  </si>
  <si>
    <t>Monika Kočiová</t>
  </si>
  <si>
    <t>SLOa0080015</t>
  </si>
  <si>
    <t>RLI International</t>
  </si>
  <si>
    <t>SLOa0010001</t>
  </si>
  <si>
    <t>GTC.PRESS, s.r.o.</t>
  </si>
  <si>
    <t>SLOa0010002</t>
  </si>
  <si>
    <t>SLOa0020006</t>
  </si>
  <si>
    <t>Vjeszt Gabriel</t>
  </si>
  <si>
    <t>SLOa0020010</t>
  </si>
  <si>
    <t>Ladislav Gáll</t>
  </si>
  <si>
    <t>ČSOB0380001</t>
  </si>
  <si>
    <t>Rotary International Distrikt 2240  Česká republika a Slovenská republika, z.s.</t>
  </si>
  <si>
    <t>SLOa0060006</t>
  </si>
  <si>
    <t>Interní doklady</t>
  </si>
  <si>
    <t>Přijaté faktury</t>
  </si>
  <si>
    <t>501010</t>
  </si>
  <si>
    <t>Floowie International s.r.o.</t>
  </si>
  <si>
    <t>512010</t>
  </si>
  <si>
    <t>518010</t>
  </si>
  <si>
    <t>518020</t>
  </si>
  <si>
    <t>T-Mobile Czech Republic a.s.</t>
  </si>
  <si>
    <t>518021</t>
  </si>
  <si>
    <t>Mesačný paušál za tarif</t>
  </si>
  <si>
    <t>518025</t>
  </si>
  <si>
    <t>ORKÁN plus, s.r.o.</t>
  </si>
  <si>
    <t>518033</t>
  </si>
  <si>
    <t>Business Media CZ s.r.o.</t>
  </si>
  <si>
    <t>518035</t>
  </si>
  <si>
    <t>tisk</t>
  </si>
  <si>
    <t>distribuce</t>
  </si>
  <si>
    <t>inzerce</t>
  </si>
  <si>
    <t>grafika + DTP</t>
  </si>
  <si>
    <t>USD</t>
  </si>
  <si>
    <t>produkce</t>
  </si>
  <si>
    <t>Phares s.r.o.</t>
  </si>
  <si>
    <t>518036</t>
  </si>
  <si>
    <t>Úpravy na webe D2240</t>
  </si>
  <si>
    <t>Správa FB, PPC, kredit FB</t>
  </si>
  <si>
    <t>518037</t>
  </si>
  <si>
    <t>ACTIVE 24, s.r.o.</t>
  </si>
  <si>
    <t>518039</t>
  </si>
  <si>
    <t>Hanus Philipp</t>
  </si>
  <si>
    <t>518045</t>
  </si>
  <si>
    <t>518070</t>
  </si>
  <si>
    <t>538010</t>
  </si>
  <si>
    <t>545100</t>
  </si>
  <si>
    <t>SLOa0070003</t>
  </si>
  <si>
    <t>Kurzové ztráty - pohledávky</t>
  </si>
  <si>
    <t>SLOa0070004</t>
  </si>
  <si>
    <t>SLOa0070005</t>
  </si>
  <si>
    <t>SLOa0070006</t>
  </si>
  <si>
    <t>SLOa0070007</t>
  </si>
  <si>
    <t>SLOa0070008</t>
  </si>
  <si>
    <t>SLOa0070009</t>
  </si>
  <si>
    <t>SLOa0070012</t>
  </si>
  <si>
    <t>SLOa0070013</t>
  </si>
  <si>
    <t>SLOa0070014</t>
  </si>
  <si>
    <t>SLOa0070015</t>
  </si>
  <si>
    <t>SLOa0070016</t>
  </si>
  <si>
    <t>SLOa0070017</t>
  </si>
  <si>
    <t>SLOa0070018</t>
  </si>
  <si>
    <t>SLOa0080001</t>
  </si>
  <si>
    <t>SLOa0080002</t>
  </si>
  <si>
    <t>SLOa0080003</t>
  </si>
  <si>
    <t>SLOa0080012</t>
  </si>
  <si>
    <t>SLOa0080013</t>
  </si>
  <si>
    <t>SLOa0020001</t>
  </si>
  <si>
    <t>SLOa0020002</t>
  </si>
  <si>
    <t>SLOa0020003</t>
  </si>
  <si>
    <t>SLOa0020004</t>
  </si>
  <si>
    <t>SLOa0020005</t>
  </si>
  <si>
    <t>SLOa0020007</t>
  </si>
  <si>
    <t>SLOa0020009</t>
  </si>
  <si>
    <t>SLOa0020011</t>
  </si>
  <si>
    <t>SLOa0030001</t>
  </si>
  <si>
    <t>SLOa0050001</t>
  </si>
  <si>
    <t>SLOa0070001</t>
  </si>
  <si>
    <t>Kurzové ztráty - závazky</t>
  </si>
  <si>
    <t>SLOa0070002</t>
  </si>
  <si>
    <t>Jozefa Poláková</t>
  </si>
  <si>
    <t>SLOa0070010</t>
  </si>
  <si>
    <t>SLOa0070011</t>
  </si>
  <si>
    <t>SLOa0080006</t>
  </si>
  <si>
    <t>SLOa0080007</t>
  </si>
  <si>
    <t>SLOa0080008</t>
  </si>
  <si>
    <t>SLOa0080009</t>
  </si>
  <si>
    <t>SLOa0080010</t>
  </si>
  <si>
    <t>SLOa0080011</t>
  </si>
  <si>
    <t>325010</t>
  </si>
  <si>
    <t>549010</t>
  </si>
  <si>
    <t>ČSOB0850001</t>
  </si>
  <si>
    <t>ČSOB0850002</t>
  </si>
  <si>
    <t>ČSOB0270001</t>
  </si>
  <si>
    <t>ČSOB0280002</t>
  </si>
  <si>
    <t>ČSOB0350001</t>
  </si>
  <si>
    <t>ČSOB0360002</t>
  </si>
  <si>
    <t>ČSOB0380002</t>
  </si>
  <si>
    <t>ČSOB0390001</t>
  </si>
  <si>
    <t>ČSOB0480001</t>
  </si>
  <si>
    <t>SLOa0080017</t>
  </si>
  <si>
    <t>SLOa0100002</t>
  </si>
  <si>
    <t>SLOa0110005</t>
  </si>
  <si>
    <t>SLOa0020012</t>
  </si>
  <si>
    <t>SLOa0020013</t>
  </si>
  <si>
    <t>SLOa0030002</t>
  </si>
  <si>
    <t>SLOa0030003</t>
  </si>
  <si>
    <t>SLOa0050003</t>
  </si>
  <si>
    <t>DG0070002</t>
  </si>
  <si>
    <t>DG0100001</t>
  </si>
  <si>
    <t>549020</t>
  </si>
  <si>
    <t>Ostatní závazky</t>
  </si>
  <si>
    <t>581010</t>
  </si>
  <si>
    <t>SLOa0060010</t>
  </si>
  <si>
    <t>DG0090001</t>
  </si>
  <si>
    <t>RC Žilina International</t>
  </si>
  <si>
    <t>Dělnický dům Jihlava</t>
  </si>
  <si>
    <t>na období od 1. 7. 2021 do 30 . 6. 2022</t>
  </si>
  <si>
    <t>2021/2022</t>
  </si>
  <si>
    <t>RID20040001</t>
  </si>
  <si>
    <t>315000</t>
  </si>
  <si>
    <t>2.7</t>
  </si>
  <si>
    <t>RID20050001</t>
  </si>
  <si>
    <t>RID20050002</t>
  </si>
  <si>
    <t>RID20050003</t>
  </si>
  <si>
    <t>RID20050004</t>
  </si>
  <si>
    <t>RID20050005</t>
  </si>
  <si>
    <t>RID20050006</t>
  </si>
  <si>
    <t>RID20050007</t>
  </si>
  <si>
    <t>RID20050008</t>
  </si>
  <si>
    <t>RID20050009</t>
  </si>
  <si>
    <t>22FP001</t>
  </si>
  <si>
    <t>Úpravy na webe D 2240</t>
  </si>
  <si>
    <t>RID20060001</t>
  </si>
  <si>
    <t>RID20060002</t>
  </si>
  <si>
    <t>22FP002</t>
  </si>
  <si>
    <t>Poplatok RLI 2021-2022</t>
  </si>
  <si>
    <t>RID20070001</t>
  </si>
  <si>
    <t>RID20070002</t>
  </si>
  <si>
    <t>22FP003</t>
  </si>
  <si>
    <t>RID20080001</t>
  </si>
  <si>
    <t>RID20080002</t>
  </si>
  <si>
    <t>RID20080003</t>
  </si>
  <si>
    <t>RID20080004</t>
  </si>
  <si>
    <t>RID20080005</t>
  </si>
  <si>
    <t>RID20080006</t>
  </si>
  <si>
    <t>ČSOB0520001</t>
  </si>
  <si>
    <t>ČSOB0520002</t>
  </si>
  <si>
    <t>Poplatky za vedení účtu, výpisy a transakce</t>
  </si>
  <si>
    <t>22FV001</t>
  </si>
  <si>
    <t>Počet členů Vašeho RC k 1.7.2021</t>
  </si>
  <si>
    <t>22FV002</t>
  </si>
  <si>
    <t>Počet členů vašeho RC k 1.7.2021</t>
  </si>
  <si>
    <t>Zaokrouhlení</t>
  </si>
  <si>
    <t>22FV003</t>
  </si>
  <si>
    <t>22FV004</t>
  </si>
  <si>
    <t>22FV005</t>
  </si>
  <si>
    <t>22FV006</t>
  </si>
  <si>
    <t>22FV007</t>
  </si>
  <si>
    <t>22FV008</t>
  </si>
  <si>
    <t>22FV009</t>
  </si>
  <si>
    <t>22FV010</t>
  </si>
  <si>
    <t>22FV011</t>
  </si>
  <si>
    <t>22FV012</t>
  </si>
  <si>
    <t>22FV013</t>
  </si>
  <si>
    <t>22FV014</t>
  </si>
  <si>
    <t>22FV015</t>
  </si>
  <si>
    <t>22FV016</t>
  </si>
  <si>
    <t>22FV017</t>
  </si>
  <si>
    <t>22FV018</t>
  </si>
  <si>
    <t>22FV019</t>
  </si>
  <si>
    <t>22FV020</t>
  </si>
  <si>
    <t>22FV021</t>
  </si>
  <si>
    <t>Rotary Klub Karlovy Vary, z. s.</t>
  </si>
  <si>
    <t>22FV022</t>
  </si>
  <si>
    <t>22FV023</t>
  </si>
  <si>
    <t>22FV024</t>
  </si>
  <si>
    <t>Rostislav Vrábek</t>
  </si>
  <si>
    <t>Počet členů vašeho RC k 1.7,2021</t>
  </si>
  <si>
    <t>22FV025</t>
  </si>
  <si>
    <t>22FV026</t>
  </si>
  <si>
    <t>22FV027</t>
  </si>
  <si>
    <t>22FV028</t>
  </si>
  <si>
    <t>22FV029</t>
  </si>
  <si>
    <t>22FV030</t>
  </si>
  <si>
    <t>22FV031</t>
  </si>
  <si>
    <t>22FV032</t>
  </si>
  <si>
    <t>22FV033</t>
  </si>
  <si>
    <t>22FV034</t>
  </si>
  <si>
    <t>22FV035</t>
  </si>
  <si>
    <t>22FV036</t>
  </si>
  <si>
    <t>Rotary Club Olomouc-City, z.s.</t>
  </si>
  <si>
    <t>22FV037</t>
  </si>
  <si>
    <t>22FV038</t>
  </si>
  <si>
    <t>22FV039</t>
  </si>
  <si>
    <t>22FV040</t>
  </si>
  <si>
    <t>22FV041</t>
  </si>
  <si>
    <t>22FV042</t>
  </si>
  <si>
    <t>22FV043</t>
  </si>
  <si>
    <t>22FV044</t>
  </si>
  <si>
    <t>22FV045</t>
  </si>
  <si>
    <t>22FV046</t>
  </si>
  <si>
    <t>22FV047</t>
  </si>
  <si>
    <t>22FV048</t>
  </si>
  <si>
    <t>22FV049</t>
  </si>
  <si>
    <t>22FV050</t>
  </si>
  <si>
    <t>22FV051</t>
  </si>
  <si>
    <t>22FV052</t>
  </si>
  <si>
    <t>22FV053</t>
  </si>
  <si>
    <t>22FV054</t>
  </si>
  <si>
    <t>22FV055</t>
  </si>
  <si>
    <t>22FV056</t>
  </si>
  <si>
    <t>22FV057</t>
  </si>
  <si>
    <t>22FV058</t>
  </si>
  <si>
    <t>22FV059</t>
  </si>
  <si>
    <t>22FV060</t>
  </si>
  <si>
    <t>22FV061</t>
  </si>
  <si>
    <t>22FV062</t>
  </si>
  <si>
    <t>22FV063</t>
  </si>
  <si>
    <t>22FV064</t>
  </si>
  <si>
    <t>22FV065</t>
  </si>
  <si>
    <t>22FV066</t>
  </si>
  <si>
    <t>22FV067</t>
  </si>
  <si>
    <t>22FV068</t>
  </si>
  <si>
    <t>22FV069</t>
  </si>
  <si>
    <t>22FV070</t>
  </si>
  <si>
    <t>22FV071</t>
  </si>
  <si>
    <t>22FV072</t>
  </si>
  <si>
    <t>22FV073</t>
  </si>
  <si>
    <t>22FV074</t>
  </si>
  <si>
    <t>ČSOB0550004</t>
  </si>
  <si>
    <t>ROTARY INTERNATIONAL</t>
  </si>
  <si>
    <t>682000</t>
  </si>
  <si>
    <t>1.7</t>
  </si>
  <si>
    <t>22400070001</t>
  </si>
  <si>
    <t>1.3.5</t>
  </si>
  <si>
    <t>22FP004</t>
  </si>
  <si>
    <t>Prevádzka servera a emailového riešenia na jeden rok</t>
  </si>
  <si>
    <t>ČSOB0570001</t>
  </si>
  <si>
    <t>ČSOB0570002</t>
  </si>
  <si>
    <t>ČSOB0570003</t>
  </si>
  <si>
    <t>RID20100001</t>
  </si>
  <si>
    <t>1.8</t>
  </si>
  <si>
    <t>RID20100002</t>
  </si>
  <si>
    <t>SLOa0070019</t>
  </si>
  <si>
    <t>RID20110001</t>
  </si>
  <si>
    <t>22FP005</t>
  </si>
  <si>
    <t>Technická podpora k IS  a služby 1. 7. - 30.9. 2021</t>
  </si>
  <si>
    <t>Vývoj IS</t>
  </si>
  <si>
    <t>22FP007</t>
  </si>
  <si>
    <t>Nadace Tomáše Bati</t>
  </si>
  <si>
    <t>Prenájom vily Tomáša Baťu 7. 8. 2021</t>
  </si>
  <si>
    <t>2.6</t>
  </si>
  <si>
    <t>22FP011</t>
  </si>
  <si>
    <t>Fine dining s.r.o.</t>
  </si>
  <si>
    <t>Stretnutie k VM 7. 8. 2021 catering</t>
  </si>
  <si>
    <t>22FP006</t>
  </si>
  <si>
    <t>Správa FB, PPC a kredit</t>
  </si>
  <si>
    <t>22FP008</t>
  </si>
  <si>
    <t>ČSOB Pojišťovna, a. s., člen holdingu ČSOB</t>
  </si>
  <si>
    <t>Poistenie D 2240 na obdobie 2021/22</t>
  </si>
  <si>
    <t>22FP009</t>
  </si>
  <si>
    <t>RGN 4/2021 redakce</t>
  </si>
  <si>
    <t>korektury, produkce</t>
  </si>
  <si>
    <t>22FP010</t>
  </si>
  <si>
    <t>22OZ001</t>
  </si>
  <si>
    <t>Ing. Gabriel Vjeszt</t>
  </si>
  <si>
    <t>2.1.02</t>
  </si>
  <si>
    <t>Ubytování</t>
  </si>
  <si>
    <t>The Rotary Foundation of Rotary International</t>
  </si>
  <si>
    <t>1.3.1</t>
  </si>
  <si>
    <t>RID30270002</t>
  </si>
  <si>
    <t>221009</t>
  </si>
  <si>
    <t>22FP012</t>
  </si>
  <si>
    <t>Finančné vyrovnanie po ukončení zmluvy</t>
  </si>
  <si>
    <t>22OZ002</t>
  </si>
  <si>
    <t xml:space="preserve">Nákup obálek Gabriel Vjeszt </t>
  </si>
  <si>
    <t>ČSOB0710001</t>
  </si>
  <si>
    <t>RID20130001</t>
  </si>
  <si>
    <t>RID30340001</t>
  </si>
  <si>
    <t>ČSOB0730001</t>
  </si>
  <si>
    <t>ČSOB0730002</t>
  </si>
  <si>
    <t>RID20140001</t>
  </si>
  <si>
    <t>Drobný nedoplatek</t>
  </si>
  <si>
    <t>SLOa0080018</t>
  </si>
  <si>
    <t>22FP013</t>
  </si>
  <si>
    <t>ASAP-translation.com, s.r.o.</t>
  </si>
  <si>
    <t>Preklad Uznesenia DK 2021</t>
  </si>
  <si>
    <t>518000</t>
  </si>
  <si>
    <t>2.1.06.5</t>
  </si>
  <si>
    <t>22FP014</t>
  </si>
  <si>
    <t>Kampaň na FB pro prague2021.org</t>
  </si>
  <si>
    <t>RID30400008</t>
  </si>
  <si>
    <t>22FP015</t>
  </si>
  <si>
    <t>22FP016</t>
  </si>
  <si>
    <t>PRO SOLE s.r.o.</t>
  </si>
  <si>
    <t>Preprava propagačných predmetov do Prahy</t>
  </si>
  <si>
    <t>22OZ003</t>
  </si>
  <si>
    <t>Cestovné Rožňava-Košice</t>
  </si>
  <si>
    <t>Podání balíku DHL</t>
  </si>
  <si>
    <t>RC Prague International, dotace</t>
  </si>
  <si>
    <t>DG0110002</t>
  </si>
  <si>
    <t>Rotary klub České Budějovice, dotace</t>
  </si>
  <si>
    <t>DG0110003</t>
  </si>
  <si>
    <t>RC Praha City, dotace</t>
  </si>
  <si>
    <t>DG0110004</t>
  </si>
  <si>
    <t>RC Zlín, dotace</t>
  </si>
  <si>
    <t>DG0110005</t>
  </si>
  <si>
    <t>Rotary club Třebíč, dotace</t>
  </si>
  <si>
    <t>ČSOB0780001</t>
  </si>
  <si>
    <t>The Rotary Foundation of Rotar International</t>
  </si>
  <si>
    <t>ČSOB0790001</t>
  </si>
  <si>
    <t>RID20180001</t>
  </si>
  <si>
    <t>RID30530001</t>
  </si>
  <si>
    <t>22FP017</t>
  </si>
  <si>
    <t>Grafické práce pro projekt DeskOFFky 202</t>
  </si>
  <si>
    <t>22OZ004</t>
  </si>
  <si>
    <t>Hana Gamrot</t>
  </si>
  <si>
    <t>Cestovné Praha 6-Praha 4</t>
  </si>
  <si>
    <t>Účastnický poplatek</t>
  </si>
  <si>
    <t>22OZ005</t>
  </si>
  <si>
    <t>Cestovní příkaz Hana Gamrot: Praha 6-Praha 1 08/2021</t>
  </si>
  <si>
    <t>22OZ006</t>
  </si>
  <si>
    <t>Július Tomka</t>
  </si>
  <si>
    <t>Seminář - účastnický poplatek</t>
  </si>
  <si>
    <t>22FP018</t>
  </si>
  <si>
    <t>European Scout Foundation</t>
  </si>
  <si>
    <t>Príspevok skautskej nadácii 2021</t>
  </si>
  <si>
    <t>22FP019</t>
  </si>
  <si>
    <t>Zpracování úcetnictví a dalších služeb</t>
  </si>
  <si>
    <t>22OZ007</t>
  </si>
  <si>
    <t>Blažena Mačáková</t>
  </si>
  <si>
    <t>Příspěvek pro RC Přerov - Blažena Mačáková</t>
  </si>
  <si>
    <t>2.3.5</t>
  </si>
  <si>
    <t>ČSOB0800001</t>
  </si>
  <si>
    <t>ČSOB0800002</t>
  </si>
  <si>
    <t>RID20190001</t>
  </si>
  <si>
    <t>RID20190002</t>
  </si>
  <si>
    <t>RID30540003</t>
  </si>
  <si>
    <t>SLOa0090002</t>
  </si>
  <si>
    <t>SLOa0090003</t>
  </si>
  <si>
    <t>RI Distrikt 2240, dotace DDF pro RC Martin</t>
  </si>
  <si>
    <t>SLOa0090004</t>
  </si>
  <si>
    <t>RI Distrikt 2240, dotace DDF pro RC Poprad</t>
  </si>
  <si>
    <t>SLOa0090005</t>
  </si>
  <si>
    <t>RI Distrikt 2240, dotace z DDF pro RC Banska Bystrica</t>
  </si>
  <si>
    <t>SLOa0090006</t>
  </si>
  <si>
    <t>RI Distrikt 2240, dotace DDF pro RC Kosice Classic</t>
  </si>
  <si>
    <t>SLOa0090007</t>
  </si>
  <si>
    <t>RI Distrikt 2240, dotace DDF pro RC Trebisov</t>
  </si>
  <si>
    <t>SLOa0090008</t>
  </si>
  <si>
    <t>RI Distrikt 2240, dotace DDF pro RC Kosice</t>
  </si>
  <si>
    <t>SLOa0090009</t>
  </si>
  <si>
    <t>RI Distrikt 2240, dotace DDF pro RC Bratislava Danube</t>
  </si>
  <si>
    <t>SLOa0090010</t>
  </si>
  <si>
    <t>RI Distrikt 2240, dotace DDF pro RC Zilina</t>
  </si>
  <si>
    <t>SLOa0090011</t>
  </si>
  <si>
    <t>RC Zilina International</t>
  </si>
  <si>
    <t>SLOa0090013</t>
  </si>
  <si>
    <t>SLOa0090014</t>
  </si>
  <si>
    <t>SLOa0090018</t>
  </si>
  <si>
    <t>22OZ008</t>
  </si>
  <si>
    <t>Příspěvek pro RC Valtice-Břeclav - Hana Gamrot</t>
  </si>
  <si>
    <t>22FP020</t>
  </si>
  <si>
    <t>Technická podpora k IS a doplnkové služby v období 1.10.2021 - 31.12.2021</t>
  </si>
  <si>
    <t>ČSOB0810002</t>
  </si>
  <si>
    <t>22FP021</t>
  </si>
  <si>
    <t>Úpravy na webu rotary2240.org, Správa FB, PPC, kredit FB</t>
  </si>
  <si>
    <t>22OZ009</t>
  </si>
  <si>
    <t>Jaroslav Šuranský</t>
  </si>
  <si>
    <t>Cestovné Zlín-Mariánské Lázně</t>
  </si>
  <si>
    <t>Parkovné</t>
  </si>
  <si>
    <t>22OZ010</t>
  </si>
  <si>
    <t>Milan Machovec</t>
  </si>
  <si>
    <t>Cestovné Most-Plzeň-Klatovy-Fr. Lázně-Most</t>
  </si>
  <si>
    <t>22FP022</t>
  </si>
  <si>
    <t>Přípevek pre RC Most na nákup traktoru</t>
  </si>
  <si>
    <t>22OZ011</t>
  </si>
  <si>
    <t xml:space="preserve">Cestovní příkaz Jaroslav Šuranský Zlín-Kopřivnice 10/2021 </t>
  </si>
  <si>
    <t>22OZ012</t>
  </si>
  <si>
    <t>Cestovné Zlín-Lipt. Mikuláš</t>
  </si>
  <si>
    <t>22OZ013</t>
  </si>
  <si>
    <t>Cestovné Zlín-Košice-Humenné-Rožňava-Spišská Nová Ves-Trebišov</t>
  </si>
  <si>
    <t>Ubytování + stravování</t>
  </si>
  <si>
    <t>22OZ014</t>
  </si>
  <si>
    <t>Cestovné  Bratislava-Nové Zámky-Dunajská Streda</t>
  </si>
  <si>
    <t>22OZ015</t>
  </si>
  <si>
    <t>Cestovné Zlín-Praha</t>
  </si>
  <si>
    <t>22OZ016</t>
  </si>
  <si>
    <t xml:space="preserve">Cestovní příkaz Jaroslav Šuranský Zlín-Trenčín-Ostrava 09/2021 </t>
  </si>
  <si>
    <t>22OZ017</t>
  </si>
  <si>
    <t>Cestovné Zlín-Bratislava-Stupava</t>
  </si>
  <si>
    <t>22OZ018</t>
  </si>
  <si>
    <t>22OZ019</t>
  </si>
  <si>
    <t>Cestovné Zlín-Telč-Piešťany</t>
  </si>
  <si>
    <t>Dálniční známka</t>
  </si>
  <si>
    <t>22OZ020</t>
  </si>
  <si>
    <t>Peter Murko</t>
  </si>
  <si>
    <t>Cestovní příkaz Peter Murko: Košice-Humenné-Trebišov 09/2021</t>
  </si>
  <si>
    <t>22OZ021</t>
  </si>
  <si>
    <t>Cestovní příkaz Peter Murko: Košice-Prešov 09/2021</t>
  </si>
  <si>
    <t>22OZ022</t>
  </si>
  <si>
    <t>Cestovní příkaz Peter Murko: Košice-Rožňava-Drienovecké kúpele 09/2021</t>
  </si>
  <si>
    <t>22FP023</t>
  </si>
  <si>
    <t>RGN 5/2021 redakce</t>
  </si>
  <si>
    <t>ČSOB0840001</t>
  </si>
  <si>
    <t>RID20220001</t>
  </si>
  <si>
    <t>RID30600001</t>
  </si>
  <si>
    <t>RID20230001</t>
  </si>
  <si>
    <t>22OZ023</t>
  </si>
  <si>
    <t>Josef Šejvl</t>
  </si>
  <si>
    <t xml:space="preserve">Cestovní příkaz Josef Šejvl Hradec Králové-Nymburk 11/2021 </t>
  </si>
  <si>
    <t>22OZ024</t>
  </si>
  <si>
    <t xml:space="preserve">Cestovní příkaz Josef Šejvl Hradec Králové-Trutnov 11/2021 </t>
  </si>
  <si>
    <t>22OZ025</t>
  </si>
  <si>
    <t xml:space="preserve">Cestovní příkaz Josef Šejvl Hradec Králové-Poděbrady 11/2021 </t>
  </si>
  <si>
    <t>22OZ026</t>
  </si>
  <si>
    <t>Nákup licence - Hana Gamrot</t>
  </si>
  <si>
    <t>518034</t>
  </si>
  <si>
    <t>22OZ027</t>
  </si>
  <si>
    <t>Cestovní příkaz Hana Gamrot: Praha 6-Moravská Nová Ves 08/2021</t>
  </si>
  <si>
    <t>22FP024</t>
  </si>
  <si>
    <t>Phares, s. r. o. Úpravy na webu rotary2240/org</t>
  </si>
  <si>
    <t>Phares, s. r. o. Správa FB, PPC a kredit FB</t>
  </si>
  <si>
    <t>22OZ028</t>
  </si>
  <si>
    <t xml:space="preserve">Cestovní příkaz Josef Šejvl Hradec Králové-Pardubice 11/2021 </t>
  </si>
  <si>
    <t>22OZ029</t>
  </si>
  <si>
    <t xml:space="preserve">Cestovní příkaz Josef Šejvl Hradec Králové-Liberec 11/2021 </t>
  </si>
  <si>
    <t>22FP025</t>
  </si>
  <si>
    <t>RAC Most</t>
  </si>
  <si>
    <t>RAC Most organizácia DK 2021</t>
  </si>
  <si>
    <t>2.2.06.2</t>
  </si>
  <si>
    <t>ČSOB0890001</t>
  </si>
  <si>
    <t>RID30620001</t>
  </si>
  <si>
    <t>22FP026</t>
  </si>
  <si>
    <t>Česká pošta, s.p.</t>
  </si>
  <si>
    <t>Poplatok za kvalifikovaný osobný certifikát J. Šuranský</t>
  </si>
  <si>
    <t>ČSOB0900001</t>
  </si>
  <si>
    <t>ČSOB0900002</t>
  </si>
  <si>
    <t>DG0160001</t>
  </si>
  <si>
    <t>RID20240001</t>
  </si>
  <si>
    <t>SLOa0110006</t>
  </si>
  <si>
    <t>22FP027</t>
  </si>
  <si>
    <t>22FP028</t>
  </si>
  <si>
    <t>GTC Press, s. r. o. Zoznam členov 2021/22 spolu 735 ks</t>
  </si>
  <si>
    <t>RID20250001</t>
  </si>
  <si>
    <t>22FP029</t>
  </si>
  <si>
    <t>Poštovné a balné Zoznamy 2021/22</t>
  </si>
  <si>
    <t>22FP030</t>
  </si>
  <si>
    <t>RGN 6/2021 Redakce a editace</t>
  </si>
  <si>
    <t>Grafika + DTP</t>
  </si>
  <si>
    <t>Tisk</t>
  </si>
  <si>
    <t>Korektúry, produkce</t>
  </si>
  <si>
    <t>ČSOB0920001</t>
  </si>
  <si>
    <t>RID20260001</t>
  </si>
  <si>
    <t>RID30640001</t>
  </si>
  <si>
    <t>22OZ030</t>
  </si>
  <si>
    <t>Tiskopisy</t>
  </si>
  <si>
    <t>Tiskařské služby</t>
  </si>
  <si>
    <t>518030</t>
  </si>
  <si>
    <t>22400140001</t>
  </si>
  <si>
    <t>22FP031</t>
  </si>
  <si>
    <t>Orkan plus, s. r. o. vedenie účtovníctva 10.-12./2021</t>
  </si>
  <si>
    <t>ČSOB0940001</t>
  </si>
  <si>
    <t>ČSOB0940002</t>
  </si>
  <si>
    <t>DG0170001</t>
  </si>
  <si>
    <t>RID20270001</t>
  </si>
  <si>
    <t>SLOa0120004</t>
  </si>
  <si>
    <t>SLOa0120005</t>
  </si>
  <si>
    <t>22FP032</t>
  </si>
  <si>
    <t>Správa FB, PPC, kredit FB 12/21</t>
  </si>
  <si>
    <t>22FP033</t>
  </si>
  <si>
    <t>Orkan plus, s. r. o. prevádzka IS 1.- 3./2022</t>
  </si>
  <si>
    <t>RID20010001</t>
  </si>
  <si>
    <t>Vratka fin.daru (dotace)</t>
  </si>
  <si>
    <t>ČSOB0030001</t>
  </si>
  <si>
    <t>RID20020001</t>
  </si>
  <si>
    <t>RID30020001</t>
  </si>
  <si>
    <t>ČSOB0040001</t>
  </si>
  <si>
    <t>ČSOB0040002</t>
  </si>
  <si>
    <t>RID20030001</t>
  </si>
  <si>
    <t>22FV075</t>
  </si>
  <si>
    <t>Počet členů vašeho RC k 1.1.2022</t>
  </si>
  <si>
    <t>22FV076</t>
  </si>
  <si>
    <t>22FV077</t>
  </si>
  <si>
    <t>22FV078</t>
  </si>
  <si>
    <t>22FV079</t>
  </si>
  <si>
    <t>22FV080</t>
  </si>
  <si>
    <t>22FV081</t>
  </si>
  <si>
    <t>22FV082</t>
  </si>
  <si>
    <t>22FV083</t>
  </si>
  <si>
    <t>RC Košice Country</t>
  </si>
  <si>
    <t>22FV084</t>
  </si>
  <si>
    <t>22FV085</t>
  </si>
  <si>
    <t>22FV086</t>
  </si>
  <si>
    <t>22FV087</t>
  </si>
  <si>
    <t>22FV088</t>
  </si>
  <si>
    <t>22FV089</t>
  </si>
  <si>
    <t>22FV090</t>
  </si>
  <si>
    <t>22FV091</t>
  </si>
  <si>
    <t>22FV092</t>
  </si>
  <si>
    <t>22FV093</t>
  </si>
  <si>
    <t>22FV094</t>
  </si>
  <si>
    <t>22FV095</t>
  </si>
  <si>
    <t>22FV096</t>
  </si>
  <si>
    <t>22FV097</t>
  </si>
  <si>
    <t>22FV098</t>
  </si>
  <si>
    <t>22FV099</t>
  </si>
  <si>
    <t>22FV100</t>
  </si>
  <si>
    <t>22FV101</t>
  </si>
  <si>
    <t>22FV102</t>
  </si>
  <si>
    <t>22FV103</t>
  </si>
  <si>
    <t>Počet členů Vašeho RC k 1.1.2022</t>
  </si>
  <si>
    <t>22FV104</t>
  </si>
  <si>
    <t>22FV105</t>
  </si>
  <si>
    <t>22FV106</t>
  </si>
  <si>
    <t>22FV107</t>
  </si>
  <si>
    <t>22FV108</t>
  </si>
  <si>
    <t>22FV109</t>
  </si>
  <si>
    <t>22FV110</t>
  </si>
  <si>
    <t>22FV111</t>
  </si>
  <si>
    <t>22FV112</t>
  </si>
  <si>
    <t>22FV113</t>
  </si>
  <si>
    <t>22FV114</t>
  </si>
  <si>
    <t>22FV115</t>
  </si>
  <si>
    <t>22FV116</t>
  </si>
  <si>
    <t>22FV117</t>
  </si>
  <si>
    <t>22FV118</t>
  </si>
  <si>
    <t>22FV119</t>
  </si>
  <si>
    <t>22FV120</t>
  </si>
  <si>
    <t>22FV121</t>
  </si>
  <si>
    <t>22FV122</t>
  </si>
  <si>
    <t>22FV123</t>
  </si>
  <si>
    <t>22FV124</t>
  </si>
  <si>
    <t>22FV125</t>
  </si>
  <si>
    <t>22FV126</t>
  </si>
  <si>
    <t>22FV127</t>
  </si>
  <si>
    <t>22FV128</t>
  </si>
  <si>
    <t>22FV129</t>
  </si>
  <si>
    <t>22FV130</t>
  </si>
  <si>
    <t>22FV131</t>
  </si>
  <si>
    <t>22FV132</t>
  </si>
  <si>
    <t>22FV133</t>
  </si>
  <si>
    <t>22FV134</t>
  </si>
  <si>
    <t>22FV135</t>
  </si>
  <si>
    <t>22FV136</t>
  </si>
  <si>
    <t>22FV137</t>
  </si>
  <si>
    <t>22FV138</t>
  </si>
  <si>
    <t>22FV139</t>
  </si>
  <si>
    <t>22FV140</t>
  </si>
  <si>
    <t>22FV141</t>
  </si>
  <si>
    <t>22FV142</t>
  </si>
  <si>
    <t>22FV143</t>
  </si>
  <si>
    <t>22FV144</t>
  </si>
  <si>
    <t>22FV145</t>
  </si>
  <si>
    <t>22FV146</t>
  </si>
  <si>
    <t>22FV147</t>
  </si>
  <si>
    <t>22FV148</t>
  </si>
  <si>
    <t>22FP034</t>
  </si>
  <si>
    <t>Phares, s. r. o. Úpravy na webu rotary2240/org 1/2022</t>
  </si>
  <si>
    <t>Phares s. r. o. Správa FB, PPC a kredit FB 1/2022</t>
  </si>
  <si>
    <t>22FP035</t>
  </si>
  <si>
    <t>RGN 1/2022 Redakce a editace</t>
  </si>
  <si>
    <t>ČSOB0160001</t>
  </si>
  <si>
    <t>ČSOB0180001</t>
  </si>
  <si>
    <t>ČSOB0180002</t>
  </si>
  <si>
    <t>RID20040002</t>
  </si>
  <si>
    <t>SLOa0020014</t>
  </si>
  <si>
    <t>SLOa0020015</t>
  </si>
  <si>
    <t>SLOa0020016</t>
  </si>
  <si>
    <t>SLOa0020017</t>
  </si>
  <si>
    <t>SLOa0020018</t>
  </si>
  <si>
    <t>SLOa0020019</t>
  </si>
  <si>
    <t>SLOa0020020</t>
  </si>
  <si>
    <t>SLOa0020021</t>
  </si>
  <si>
    <t>SLOa0020022</t>
  </si>
  <si>
    <t>SLOa0020023</t>
  </si>
  <si>
    <t>SLOa0020024</t>
  </si>
  <si>
    <t>SLOa0020025</t>
  </si>
  <si>
    <t>SLOa0020026</t>
  </si>
  <si>
    <t>22OZ031</t>
  </si>
  <si>
    <t>Příspěvek pro RC Košice (pomoc Ukrajině) - Jaroslav Šuranský</t>
  </si>
  <si>
    <t>ČSOB0190004</t>
  </si>
  <si>
    <t>22FP036</t>
  </si>
  <si>
    <t>Floowie International, s. r. o. spracovaní elektr. verze RGN</t>
  </si>
  <si>
    <t>2.2.03.3</t>
  </si>
  <si>
    <t>22FP037</t>
  </si>
  <si>
    <t>Phares, s. r. o. Úpravy na webu rotary2240/org 2/2022</t>
  </si>
  <si>
    <t>Phares s. r. o. Správa FB, PPC a kredit FB 2/2022</t>
  </si>
  <si>
    <t>ČSOB0230001</t>
  </si>
  <si>
    <t>ROTARY KLUB ZLÍN-PETS 2022, D.Pavelková</t>
  </si>
  <si>
    <t>602100</t>
  </si>
  <si>
    <t>1.2.3</t>
  </si>
  <si>
    <t>ČSOB0230002</t>
  </si>
  <si>
    <t>ROTARY KLUB ZLÍN-PETS 2022, J.Nemy</t>
  </si>
  <si>
    <t>ČSOB0240001</t>
  </si>
  <si>
    <t>Rotary klub Praha Staré Město -PETS 2022</t>
  </si>
  <si>
    <t>ČSOB0240002</t>
  </si>
  <si>
    <t>ROTARY CLUB JINDŘICH PETS2022</t>
  </si>
  <si>
    <t>ČSOB0250001</t>
  </si>
  <si>
    <t>Rotary klub Praha City PETS 2022</t>
  </si>
  <si>
    <t>ČSOB0250002</t>
  </si>
  <si>
    <t>Rotary klub Kroměříž PETS 2022</t>
  </si>
  <si>
    <t>ČSOB0260001</t>
  </si>
  <si>
    <t>ROTARY CLUB PŘEROV PETS 2022</t>
  </si>
  <si>
    <t>ČSOB0260002</t>
  </si>
  <si>
    <t>Rotary klub Frýdek-Místek a Kopřivníce PETS 2022</t>
  </si>
  <si>
    <t>Rotary club Poděbrady, PETS 2022</t>
  </si>
  <si>
    <t>ČSOB0270002</t>
  </si>
  <si>
    <t>Rotary klub Beroun PETS 2022</t>
  </si>
  <si>
    <t>22OZ032</t>
  </si>
  <si>
    <t>Příspěvek na pomoc Ukrajině - Hana Gamrot</t>
  </si>
  <si>
    <t>RC Znojmo Vojtěch Jaroš PETS 2022</t>
  </si>
  <si>
    <t>Rotary Club Klatovy PETS 2022</t>
  </si>
  <si>
    <t>ČSOB0280003</t>
  </si>
  <si>
    <t>ROTARY KLUB UHERSKÝ BROD PETS 2022</t>
  </si>
  <si>
    <t>ČSOB0280004</t>
  </si>
  <si>
    <t>Rotary club Opava PETS 2022</t>
  </si>
  <si>
    <t>ČSOB0280005</t>
  </si>
  <si>
    <t>RC Ostrava Mgr. Josef Melecký PETS 2022</t>
  </si>
  <si>
    <t>DG0040002</t>
  </si>
  <si>
    <t>ČSOB0290001</t>
  </si>
  <si>
    <t>ROTARY KLUB CESKE BUDĚJOVICE PETS 2022</t>
  </si>
  <si>
    <t>ČSOB0300001</t>
  </si>
  <si>
    <t>ROTARY KLUB JICIN - NYMBURK PETS 2022</t>
  </si>
  <si>
    <t>ČSOB0300002</t>
  </si>
  <si>
    <t>ČSOB0300003</t>
  </si>
  <si>
    <t>ROTARY CLUB PLZEN PETS 2022</t>
  </si>
  <si>
    <t>ČSOB0300004</t>
  </si>
  <si>
    <t>Rotary klub Frýdek-Místek a Kopřivnice PETS 2022</t>
  </si>
  <si>
    <t>ČSOB0300005</t>
  </si>
  <si>
    <t>Rotary Club Liberec PETS 2022</t>
  </si>
  <si>
    <t>ČSOB0300006</t>
  </si>
  <si>
    <t>Rotary klub Brno City PETS 2022</t>
  </si>
  <si>
    <t>ČSOB0310001</t>
  </si>
  <si>
    <t>SURANSKY JAROSLAV pats 2022</t>
  </si>
  <si>
    <t>ČSOB0310002</t>
  </si>
  <si>
    <t>ROTARY CLUB PARDUBICE PETS 2022</t>
  </si>
  <si>
    <t>ČSOB0310003</t>
  </si>
  <si>
    <t>Rotary Klub Telč PETS 2022</t>
  </si>
  <si>
    <t>ČSOB0310004</t>
  </si>
  <si>
    <t>ROTARY KLUB HLUBOKA PETS 2022</t>
  </si>
  <si>
    <t>ČSOB0320002</t>
  </si>
  <si>
    <t>ROTARY CLUB TABOR PETS 2022</t>
  </si>
  <si>
    <t>ČSOB0320003</t>
  </si>
  <si>
    <t>MESTYS DOUDLEBY N/O.- dar - pomoc Ukrajině</t>
  </si>
  <si>
    <t>ČSOB0320004</t>
  </si>
  <si>
    <t>ROTARY CLUB PÍSEK PETS 2022</t>
  </si>
  <si>
    <t>ČSOB0330001</t>
  </si>
  <si>
    <t>RID30050001</t>
  </si>
  <si>
    <t>ČSOB0340001</t>
  </si>
  <si>
    <t>Rotary Nadace D2240 Hana Gamrot</t>
  </si>
  <si>
    <t>ČSOB0340002</t>
  </si>
  <si>
    <t>ROTARY KLUB PROSTEJOV PETS 2022</t>
  </si>
  <si>
    <t>ČSOB0340003</t>
  </si>
  <si>
    <t>Rotary klub Praga Ekumena PETS 2022</t>
  </si>
  <si>
    <t>ROTARY KLUB VALTICE PETS 2022</t>
  </si>
  <si>
    <t>22FP044</t>
  </si>
  <si>
    <t>Orkan plus, s. r. o. vedenie účtovníctva 1 - 3/2022</t>
  </si>
  <si>
    <t>Rotary Club Prague International PETS 2022</t>
  </si>
  <si>
    <t>ČSOB0360003</t>
  </si>
  <si>
    <t>RC Zlín NOVAKOVA KAROLINA PETS 2022</t>
  </si>
  <si>
    <t>ČSOB0360004</t>
  </si>
  <si>
    <t>ČSOB0360005</t>
  </si>
  <si>
    <t>ROTARY CLUB HK PETS 2022</t>
  </si>
  <si>
    <t>RC Kosice - PETS 2022, 2 ks</t>
  </si>
  <si>
    <t>SLOa0030004</t>
  </si>
  <si>
    <t>MUDR. Valach PETS 2022</t>
  </si>
  <si>
    <t>SLOa0030005</t>
  </si>
  <si>
    <t>RC MARTIN  PETS 2022</t>
  </si>
  <si>
    <t>SLOa0030006</t>
  </si>
  <si>
    <t>SLOa0030007</t>
  </si>
  <si>
    <t>Rotary Club NZ PETS2022</t>
  </si>
  <si>
    <t>SLOa0030008</t>
  </si>
  <si>
    <t>PETS2022,RC TRENCIN,SAJBIDOR R. STRIEZENEC M.-DISTRIKTNE ZHROMAZDENIE</t>
  </si>
  <si>
    <t>SLOa0030009</t>
  </si>
  <si>
    <t>RC Banska Bystrica-PETS 2022,3osoby RC BB - S.Horv ath, J.Holecek RAC BB - L. Horvathova</t>
  </si>
  <si>
    <t>SLOa0030010</t>
  </si>
  <si>
    <t>RC BB Classic PETS 2022</t>
  </si>
  <si>
    <t>SLOa0030011</t>
  </si>
  <si>
    <t>RC Zvolen PETS 2022</t>
  </si>
  <si>
    <t>SLOa0030012</t>
  </si>
  <si>
    <t>RC Bratislava Intl.PETS 2022</t>
  </si>
  <si>
    <t>SLOa0030013</t>
  </si>
  <si>
    <t>RC Piešťany PETS 2022</t>
  </si>
  <si>
    <t>SLOa0030014</t>
  </si>
  <si>
    <t>RC Presov-Saris PETS 2022</t>
  </si>
  <si>
    <t>SLOa0030015</t>
  </si>
  <si>
    <t>RCKC PETS2022</t>
  </si>
  <si>
    <t>SLOa0030016</t>
  </si>
  <si>
    <t>RC Spisska Nova Ves PETS 2022</t>
  </si>
  <si>
    <t>SLOa0030017</t>
  </si>
  <si>
    <t>Rotary klub Nitra Harmony, PETS 2022</t>
  </si>
  <si>
    <t>SLOa0030018</t>
  </si>
  <si>
    <t>RC Danube PETS 2022</t>
  </si>
  <si>
    <t>SLOa0030019</t>
  </si>
  <si>
    <t>RC Zilina Inter Pets 22CN 90517</t>
  </si>
  <si>
    <t>SLOa0030020</t>
  </si>
  <si>
    <t>RC Zilina PETS 2022 2x poplatok prezident+sekretar</t>
  </si>
  <si>
    <t>SLOa0030021</t>
  </si>
  <si>
    <t>RC Rožňava PETS 2022</t>
  </si>
  <si>
    <t>SLOa0030022</t>
  </si>
  <si>
    <t>SLOa0030023</t>
  </si>
  <si>
    <t>RC Liptovsky Mikulas PETS 2022</t>
  </si>
  <si>
    <t>SLOa0030024</t>
  </si>
  <si>
    <t>Rotary Club Poprad PETS 2022</t>
  </si>
  <si>
    <t>SLOa0030025</t>
  </si>
  <si>
    <t>22OZ033</t>
  </si>
  <si>
    <t>Příspěvek na pomoc Ukrajině z daru městyse Doudleby nad Orlicí</t>
  </si>
  <si>
    <t>ČSOB0370003</t>
  </si>
  <si>
    <t>ROTARY CLUB OLOMOUC PETS 2022</t>
  </si>
  <si>
    <t>ČSOB0370005</t>
  </si>
  <si>
    <t>ROTARY CLUB OSTRAVA PETS 2022</t>
  </si>
  <si>
    <t>ROTARY CLUB JIHLAVA PETS 2022</t>
  </si>
  <si>
    <t>Rotary klub Praha PETS 2022</t>
  </si>
  <si>
    <t>ČSOB0400001</t>
  </si>
  <si>
    <t>ROTARY CLUB MOST PETS 2022</t>
  </si>
  <si>
    <t>22FP045</t>
  </si>
  <si>
    <t>Phares, s. r. o. Úpravy na webu rotary2240/org 3/22</t>
  </si>
  <si>
    <t>Phares. s. r. o. Správa FB, PPC, kredit FB 3/22</t>
  </si>
  <si>
    <t>RC PLZEN BESEDA PETS 2022</t>
  </si>
  <si>
    <t>22FP042</t>
  </si>
  <si>
    <t>Moritz, s.r.o.</t>
  </si>
  <si>
    <t>Moritz, s. r. o. Občerstvenie na PETS a DŠZ pre 47 hostí</t>
  </si>
  <si>
    <t>2.1.07.1</t>
  </si>
  <si>
    <t>22FP039</t>
  </si>
  <si>
    <t>CENTRAL PARK FLORA s.r.o.</t>
  </si>
  <si>
    <t>CENTRAL PARK FLORA s.r.o. prenájom priestorov a techniky, stravovanie, doplatok k  záloh</t>
  </si>
  <si>
    <t>22FP043</t>
  </si>
  <si>
    <t>Orkán plus, s. r. o. Technická podpora k IS a doplňkové služby v období 1.4.2022 - 3</t>
  </si>
  <si>
    <t>22OZ034</t>
  </si>
  <si>
    <t>Cestovné 18x</t>
  </si>
  <si>
    <t>Ubytování 4x</t>
  </si>
  <si>
    <t>22OZ035</t>
  </si>
  <si>
    <t>Nákup licence ZOOM - Jaroslav Šuranský</t>
  </si>
  <si>
    <t>22OZ036</t>
  </si>
  <si>
    <t>Nákup cartrige - Jaroslav Šuranský</t>
  </si>
  <si>
    <t>ČSOB0420001</t>
  </si>
  <si>
    <t>ROTARY CLUB TRUTNOV PETS 2022</t>
  </si>
  <si>
    <t>22OZ037</t>
  </si>
  <si>
    <t>22OZ038</t>
  </si>
  <si>
    <t>Příspěvek na pomoc Ukrajině</t>
  </si>
  <si>
    <t>22OZ039</t>
  </si>
  <si>
    <t>Theodor Petřík</t>
  </si>
  <si>
    <t>Cestovní příkaz Theodor Petřík - ubytování Olomouc 08.-10.04.2022</t>
  </si>
  <si>
    <t>22OZ040</t>
  </si>
  <si>
    <t>Gabriel Vjeszt</t>
  </si>
  <si>
    <t>22OZ041</t>
  </si>
  <si>
    <t>Jakub Machovec</t>
  </si>
  <si>
    <t>Cestovní příkaz Jakub Machovec - ubytování Olomouc (PETS) 08.-09.04.2022</t>
  </si>
  <si>
    <t>22OZ042</t>
  </si>
  <si>
    <t>Tomáš Tvrzník</t>
  </si>
  <si>
    <t>Cestovní příkaz Tomáš Tvrzník Ústí nad Labem - Olomouc (PETS) 09.04.2022</t>
  </si>
  <si>
    <t>2.2.06.1</t>
  </si>
  <si>
    <t>22FP041</t>
  </si>
  <si>
    <t>RGN 2/2022 Redakce a editace</t>
  </si>
  <si>
    <t>504000</t>
  </si>
  <si>
    <t>RGN 2/2022 Grafika a DTP</t>
  </si>
  <si>
    <t>RGN 2/2022 Tisk časopisu</t>
  </si>
  <si>
    <t>RGN 2/2022 Distribuce</t>
  </si>
  <si>
    <t>RGN 2/2022 Korektury a produkce</t>
  </si>
  <si>
    <t>22FP040</t>
  </si>
  <si>
    <t>KLEMO, spol.s r.o.</t>
  </si>
  <si>
    <t>KLEMO, spol. s. r. o. Publikácia Základy Rotary</t>
  </si>
  <si>
    <t>KLEMO, spol. s r. o. poštovné a balné</t>
  </si>
  <si>
    <t>22OZ043</t>
  </si>
  <si>
    <t>22OZ044</t>
  </si>
  <si>
    <t>Cestovní příkaz Monika Kočiová - ubytování Olomouc (PETS) 08.-10.04.2022</t>
  </si>
  <si>
    <t>2.1.10.1</t>
  </si>
  <si>
    <t>ČSOB0430003</t>
  </si>
  <si>
    <t>22OZ045</t>
  </si>
  <si>
    <t>Jan Krejčí</t>
  </si>
  <si>
    <t>Tisk jmenovek a hlasovacích lístků</t>
  </si>
  <si>
    <t>Parkovné PETS Olomouc</t>
  </si>
  <si>
    <t>22OZ046</t>
  </si>
  <si>
    <t>22OZ047</t>
  </si>
  <si>
    <t>Lubica Horváthová</t>
  </si>
  <si>
    <t>ČSOB0460001</t>
  </si>
  <si>
    <t>ČSOB0460002</t>
  </si>
  <si>
    <t>ČSOB0460003</t>
  </si>
  <si>
    <t>RID30130001</t>
  </si>
  <si>
    <t>SLOa0040001</t>
  </si>
  <si>
    <t>RC Dunajska Streda PETS 2022</t>
  </si>
  <si>
    <t>SLOa0040002</t>
  </si>
  <si>
    <t>RC Kosice Classic PETS 2022</t>
  </si>
  <si>
    <t>SLOa0040003</t>
  </si>
  <si>
    <t>RC Nitra PETS 2022</t>
  </si>
  <si>
    <t>SLOa0040005</t>
  </si>
  <si>
    <t>DR2200511TO PROVIDE FOR THE UKRAINECRISIS IN UKRAINE</t>
  </si>
  <si>
    <t>SLOa0040011</t>
  </si>
  <si>
    <t>SLOa0040012</t>
  </si>
  <si>
    <t>RC Trebisov PETS 2022</t>
  </si>
  <si>
    <t>SLOa0040013</t>
  </si>
  <si>
    <t>22OZ048</t>
  </si>
  <si>
    <t>Vladimír Jandík</t>
  </si>
  <si>
    <t>Příspěvek do TRF 2022</t>
  </si>
  <si>
    <t>22OZ049</t>
  </si>
  <si>
    <t>Příspěvek na Polio plus 2022</t>
  </si>
  <si>
    <t>ČSOB0470002</t>
  </si>
  <si>
    <t>22OZ051</t>
  </si>
  <si>
    <t>22OZ052</t>
  </si>
  <si>
    <t>22OZ053</t>
  </si>
  <si>
    <t>Cestovní příkaz Jaroslav Šuranský Zlín - Plzeň 25.04.2022</t>
  </si>
  <si>
    <t>ČSOB0480002</t>
  </si>
  <si>
    <t>22OZ054</t>
  </si>
  <si>
    <t>22OZ055</t>
  </si>
  <si>
    <t>Kancelářský materiál</t>
  </si>
  <si>
    <t>Poplatek za ověření dokumentu</t>
  </si>
  <si>
    <t>22FP038</t>
  </si>
  <si>
    <t>Phares, s. r. o. Úpravy na webu rotary2240/org 4/22</t>
  </si>
  <si>
    <t>Phares. s. r. o. Správa FB, PPC, kredit FB 4/22</t>
  </si>
  <si>
    <t>22FP049</t>
  </si>
  <si>
    <t>Baltaci Atrium s.r.o.</t>
  </si>
  <si>
    <t>Baltaci Atrium s.r.o. pořádání RAC konference</t>
  </si>
  <si>
    <t>22FP047</t>
  </si>
  <si>
    <t>Nadace Tomáše Bati, prenájom priestorov na GR</t>
  </si>
  <si>
    <t>Karolína Nováková - vratka PETS 2022</t>
  </si>
  <si>
    <t>ČSOB0510001</t>
  </si>
  <si>
    <t>RID30210001</t>
  </si>
  <si>
    <t>RC Košice - vratka přeplatku</t>
  </si>
  <si>
    <t>SLOa0050004</t>
  </si>
  <si>
    <t>POLIOPLUS 21/22</t>
  </si>
  <si>
    <t>SLOa0050005</t>
  </si>
  <si>
    <t>DR2200552 TO PROVIDE FIVE AMBULANCES</t>
  </si>
  <si>
    <t>SLOa0050010</t>
  </si>
  <si>
    <t>Disaster Grant  Four trip train contribution from 1410 and 1430</t>
  </si>
  <si>
    <t>SLOa0050011</t>
  </si>
  <si>
    <t>SLOa0050012</t>
  </si>
  <si>
    <t>Časové rozlišení</t>
  </si>
  <si>
    <t>22CR00001</t>
  </si>
  <si>
    <t>Dělnický dům Jihlava s.r.o.</t>
  </si>
  <si>
    <t>Časové rozlišení daňového dokladu č. 22FP050, pronájem prostor</t>
  </si>
  <si>
    <t>381000</t>
  </si>
  <si>
    <t>ČSOB0530001</t>
  </si>
  <si>
    <t>Rotary klub Praga Ek</t>
  </si>
  <si>
    <t>22FP048</t>
  </si>
  <si>
    <t>Phares, s. r. o. Úpravy na webu rotary2240/org 5/22</t>
  </si>
  <si>
    <t>Phares, s. r. o. Správa FB,PPC, kredit FB za 5//22</t>
  </si>
  <si>
    <t>Ostatní pohledávky</t>
  </si>
  <si>
    <t>22OP001</t>
  </si>
  <si>
    <t>Rotary Institute Prague 2021</t>
  </si>
  <si>
    <t>22FP046</t>
  </si>
  <si>
    <t>BM, s. r. o. RGN 3/2022 redakce a editace</t>
  </si>
  <si>
    <t>BM, s. r. o. RGN 3/2022 grafika a DTP</t>
  </si>
  <si>
    <t>BM, s. r. o. RGN 3/2022 tisk časopisu</t>
  </si>
  <si>
    <t>BM, s. r. o. RGN 3/2022 distribuce</t>
  </si>
  <si>
    <t>BM, s. r. o. RGN 3/2022 korektúry a produkce</t>
  </si>
  <si>
    <t>ČSOB0560001</t>
  </si>
  <si>
    <t>22OZ056</t>
  </si>
  <si>
    <t>Cestovní příkaz, T. Petřík, ADG nocležné DK 2022 Zlín</t>
  </si>
  <si>
    <t>22OZ057</t>
  </si>
  <si>
    <t>22OZ058</t>
  </si>
  <si>
    <t>Cestovní příkaz, P. Hanus, ICC zasedání</t>
  </si>
  <si>
    <t>2.2.08</t>
  </si>
  <si>
    <t>22OZ059</t>
  </si>
  <si>
    <t>Cestovní příkaz, J. Šejvl, DK Zlín 2022</t>
  </si>
  <si>
    <t>22OZ060</t>
  </si>
  <si>
    <t>Cestovní příkaz, Gabriel Vjeszt, účast na DK 2022 Zlín</t>
  </si>
  <si>
    <t>22OZ061</t>
  </si>
  <si>
    <t>Cestovní příkaz,T.Tvrzník, účast na DK 2022 Zlín</t>
  </si>
  <si>
    <t>22OZ062</t>
  </si>
  <si>
    <t>Ivan Belan</t>
  </si>
  <si>
    <t>Cestovní příkaz, Ivan Belan, účast na DK Zlín a guvernérská rada</t>
  </si>
  <si>
    <t>2.1.10.2</t>
  </si>
  <si>
    <t>22OZ063</t>
  </si>
  <si>
    <t>Cestovní příkaz, M. Machovec, účast na DK Zlín 2022</t>
  </si>
  <si>
    <t>22OZ064</t>
  </si>
  <si>
    <t>Cestovní příkaz, L.Gáll, účast na přípravném výboru a DK Zlín 2022</t>
  </si>
  <si>
    <t>22OZ065</t>
  </si>
  <si>
    <t>Hana Garmot</t>
  </si>
  <si>
    <t>Cestovní příkaz, H. Garmot, účast na DK Zlín 2022</t>
  </si>
  <si>
    <t>22OZ066</t>
  </si>
  <si>
    <t>Cestovní příkaz, J. Poláková, DK Zlín 2022</t>
  </si>
  <si>
    <t>22OZ067</t>
  </si>
  <si>
    <t>Zina Škorňová</t>
  </si>
  <si>
    <t>Cestovní příkaz, Z. Škorňová, ERIC, účast na EUCO Riga, Lotyšsko</t>
  </si>
  <si>
    <t>512012</t>
  </si>
  <si>
    <t>22OZ068</t>
  </si>
  <si>
    <t>Cestovní příkaz, J. Šuranský, návštěva K.Vary</t>
  </si>
  <si>
    <t>22OZ069</t>
  </si>
  <si>
    <t>Cestovní příkaz, J. Šuranský, návštěva RC Žilina a RC Žilina Internationa</t>
  </si>
  <si>
    <t>22OZ070</t>
  </si>
  <si>
    <t>Cestovní příkaz, J. Šuranský, návštěva RC Prostějov</t>
  </si>
  <si>
    <t>22OZ071</t>
  </si>
  <si>
    <t>Cestovní příkaz, J. Šuranský, Convention 2022, Houston, USA</t>
  </si>
  <si>
    <t>22FP051</t>
  </si>
  <si>
    <t>MPV Group</t>
  </si>
  <si>
    <t>Škrtidla - pomoc pro Ukrajinu</t>
  </si>
  <si>
    <t>546000</t>
  </si>
  <si>
    <t>22FP052</t>
  </si>
  <si>
    <t>Kredit na úhradu domén</t>
  </si>
  <si>
    <t>22FP053</t>
  </si>
  <si>
    <t>Orkan plus, s. r. o. vedenie účtovníctva 4 - 6/2022</t>
  </si>
  <si>
    <t>22FP054</t>
  </si>
  <si>
    <t>Fine dining, prnájom rokovacej miestnosti a techniky pre DK 2022</t>
  </si>
  <si>
    <t>22FP055</t>
  </si>
  <si>
    <t>IHI Towers, s.r.o.</t>
  </si>
  <si>
    <t>22FP056</t>
  </si>
  <si>
    <t>22FP057</t>
  </si>
  <si>
    <t>Agentura NKL s.r.o.</t>
  </si>
  <si>
    <t>Pronájem prostor</t>
  </si>
  <si>
    <t>22FP058</t>
  </si>
  <si>
    <t>MORE than Production s.r.o.</t>
  </si>
  <si>
    <t>Realizace Gala večera</t>
  </si>
  <si>
    <t>22FP059</t>
  </si>
  <si>
    <t>Zátiší Catering Group a.s.</t>
  </si>
  <si>
    <t>Catering</t>
  </si>
  <si>
    <t>22FP060</t>
  </si>
  <si>
    <t>Realizace Multi Zone Rotary Training&amp;Institute</t>
  </si>
  <si>
    <t>22FP061</t>
  </si>
  <si>
    <t>Ing. Jan Machálek</t>
  </si>
  <si>
    <t>Vázy, globusy</t>
  </si>
  <si>
    <t>22FP062</t>
  </si>
  <si>
    <t>Brichta &amp; Partners, s.r.o.</t>
  </si>
  <si>
    <t>Testy na Covid</t>
  </si>
  <si>
    <t>22FP063</t>
  </si>
  <si>
    <t>STEFHOLZ s.r.o.</t>
  </si>
  <si>
    <t>Dezifekční prostředky na vodu, filtry</t>
  </si>
  <si>
    <t>22FP064</t>
  </si>
  <si>
    <t>Honorárny konzulát Ukrajny v Poprade</t>
  </si>
  <si>
    <t>Sanitní vozy - dar Ukrajině</t>
  </si>
  <si>
    <t>22IN001</t>
  </si>
  <si>
    <t>Pronájem prostor 1.7.21 - 3.6.22</t>
  </si>
  <si>
    <t>22IN002</t>
  </si>
  <si>
    <t>Finanční dar - hl. m. Praha</t>
  </si>
  <si>
    <t>384000</t>
  </si>
  <si>
    <t>22IN004</t>
  </si>
  <si>
    <t>Phares s.r.o., Úpravy na webu rotary2240, 6/22</t>
  </si>
  <si>
    <t>383000</t>
  </si>
  <si>
    <t>Phares s.r.o., Správa FB, PPC, kredit FB 6/22</t>
  </si>
  <si>
    <t>22IN005</t>
  </si>
  <si>
    <t>Zaokrouhlení k 22OZ001</t>
  </si>
  <si>
    <t>22IN006</t>
  </si>
  <si>
    <t>Vratka guvernérského fondu 2021-2022</t>
  </si>
  <si>
    <t>2.8</t>
  </si>
  <si>
    <t>22IN008</t>
  </si>
  <si>
    <t>Kurzový rozdíl k 30.6.2022</t>
  </si>
  <si>
    <t>22IN009</t>
  </si>
  <si>
    <t>STONES Catering s.r.o.</t>
  </si>
  <si>
    <t>Služby související s akcí Rotary Institut 2021</t>
  </si>
  <si>
    <t>389010</t>
  </si>
  <si>
    <t>22IN010</t>
  </si>
  <si>
    <t>Kurzové rozdíl při operacích v CM</t>
  </si>
  <si>
    <t>22OP002</t>
  </si>
  <si>
    <t>Rotary Institute Prague 2021-oprava</t>
  </si>
  <si>
    <t>22OZ072</t>
  </si>
  <si>
    <t>CP L. Gáll, DS Zlín a B. Bystrica</t>
  </si>
  <si>
    <t>22OZ073</t>
  </si>
  <si>
    <t>Ověření podpisu</t>
  </si>
  <si>
    <t>Oprava PC a spotřební materiál</t>
  </si>
  <si>
    <t>Tisk diplomů</t>
  </si>
  <si>
    <t>CD</t>
  </si>
  <si>
    <t>22OZ074</t>
  </si>
  <si>
    <t>Cestovní příkaz, Gabriel Vjeszt, účast na slavnosti k 30. výročí založení klubu, B.Bystrica</t>
  </si>
  <si>
    <t>22OZ075</t>
  </si>
  <si>
    <t>Cestovní příkaz, Peter Murko účast na DK 2022 ve Zlíně</t>
  </si>
  <si>
    <t>22OZ076</t>
  </si>
  <si>
    <t>Cestovní příkaz, M. Machovec, RAC, pracovní cesta RC Drážďany</t>
  </si>
  <si>
    <t>22OZ077</t>
  </si>
  <si>
    <t>Cestovní příkaz, R. Bečica, 07-08/2021</t>
  </si>
  <si>
    <t>22OZ078</t>
  </si>
  <si>
    <t>Cestovní příkaz, R. Bečica, 08-09/2021</t>
  </si>
  <si>
    <t>22OZ079</t>
  </si>
  <si>
    <t>Cestovní příkaz, R. Bečica, 10-11/2021</t>
  </si>
  <si>
    <t>22OZ080</t>
  </si>
  <si>
    <t>Cestovní příkaz, R. Bečica, 11-12/2021</t>
  </si>
  <si>
    <t>22OZ081</t>
  </si>
  <si>
    <t>Cestovní příkaz, R. Bečica, 01 -03/2022</t>
  </si>
  <si>
    <t>22OZ082</t>
  </si>
  <si>
    <t>Cestovní příkaz, R. Bečica, 03 -04/2022</t>
  </si>
  <si>
    <t>22OZ083</t>
  </si>
  <si>
    <t>Cestovní příkaz, R. Bečica, 05 -06/2022</t>
  </si>
  <si>
    <t>22OZ084</t>
  </si>
  <si>
    <t>Cestovní příkaz, R. Bečica, 06/2022</t>
  </si>
  <si>
    <t>22OZ085</t>
  </si>
  <si>
    <t>Cestovní příkaz, J. Šuranský, návštěva RC Praha Staré Město</t>
  </si>
  <si>
    <t>22OZ086</t>
  </si>
  <si>
    <t>Cestovní příkaz, J. Šuranský, návštěva RC B.Bystrica</t>
  </si>
  <si>
    <t>22OZ087</t>
  </si>
  <si>
    <t>22OZ088</t>
  </si>
  <si>
    <t>Cestovní příkaz, V. Jandík, cestovné DK 2022 Zlín</t>
  </si>
  <si>
    <t>ČSOB0580001</t>
  </si>
  <si>
    <t>ČSOB0580002</t>
  </si>
  <si>
    <t>RID20120001</t>
  </si>
  <si>
    <t>The Rotary Foundation, DR06V2200617-001-001, DR2200617</t>
  </si>
  <si>
    <t>SLOa0060007</t>
  </si>
  <si>
    <t>Rok: 2022</t>
  </si>
  <si>
    <t>Příjmy od klubů (mim.) - brožurky,odznáčky, příjmy z PETS, seznamy členů</t>
  </si>
  <si>
    <t>Grant RI</t>
  </si>
  <si>
    <t>Příjmy distriktní konference 5/2019</t>
  </si>
  <si>
    <t>Rotary distrikt governor funding</t>
  </si>
  <si>
    <t>Příjmy akce Rotary Institut</t>
  </si>
  <si>
    <t>Výlohy IPDG</t>
  </si>
  <si>
    <t>školení sekretářů</t>
  </si>
  <si>
    <t>Ubytování činovníků PETS a DS</t>
  </si>
  <si>
    <t>Ubytování činovníků DK</t>
  </si>
  <si>
    <t>Elektronická verze Rotary Good News</t>
  </si>
  <si>
    <t>Ostatní náklady</t>
  </si>
  <si>
    <t>Příspěvek na RYLA</t>
  </si>
  <si>
    <t>Výdaje DG z fondu RI</t>
  </si>
  <si>
    <t>Výdaje akce Rotary Institut</t>
  </si>
  <si>
    <t>Vratka guvernérského fondu</t>
  </si>
  <si>
    <t>Tisk vybraných záznamů: Datum &gt;= 01.07.2021, Datum &lt;= 30.06.2022</t>
  </si>
  <si>
    <t>1.4 Nevyčerpané prostředky  (zůstatky na účtech distriktu) k 1. 7. odhad</t>
  </si>
  <si>
    <t>1.4.1 Účty správy distriktu</t>
  </si>
  <si>
    <t>1.4.2 Účty Výměny mládeže</t>
  </si>
  <si>
    <t>1.5 Celkem příjmy bez zůstatků na účtech</t>
  </si>
  <si>
    <t>1.6 Celkem disponibilní zdroje včetně                    počátečních stavů na účtech</t>
  </si>
  <si>
    <t>1.7 Rotary distrikt governor funding</t>
  </si>
  <si>
    <t>1.8 Příjmy akce Rotary Institut</t>
  </si>
  <si>
    <t>2.1 Výdaje na správu distriktu</t>
  </si>
  <si>
    <t>2.2.02 Výbor Výměny mládeže</t>
  </si>
  <si>
    <t>2.2.05.3 Příspěvky Rotary Klubům</t>
  </si>
  <si>
    <t>2.2.06 Rotaract</t>
  </si>
  <si>
    <t xml:space="preserve">2.2.06.1 Cestovné </t>
  </si>
  <si>
    <t>2.2.06.2 Ostatní náklady</t>
  </si>
  <si>
    <t>2.2.07 Výbor Pro službu mládeži</t>
  </si>
  <si>
    <t>2.2.07.1 Cestovné</t>
  </si>
  <si>
    <t>2.2.07.2 Ostatní</t>
  </si>
  <si>
    <t>2.2.08 ICC - vedení a koordinace</t>
  </si>
  <si>
    <t>2.2.09 ICC - jednotlivé výbory</t>
  </si>
  <si>
    <t>2.2.10 Finanční výbor</t>
  </si>
  <si>
    <t>2.2.11Výbor pro profesní službu</t>
  </si>
  <si>
    <t>2.2.11.1 Cestovné</t>
  </si>
  <si>
    <t>2.2.11.2 Ostatní</t>
  </si>
  <si>
    <t>2.2.12 Legislativní výbor</t>
  </si>
  <si>
    <t>2.2.13 Leadership Institute</t>
  </si>
  <si>
    <t>2.2.14 Alumni</t>
  </si>
  <si>
    <t>2.2.15 Fellowships</t>
  </si>
  <si>
    <t>2.2.16 Rezerva na projekty</t>
  </si>
  <si>
    <t>2.6 Výdaje DG z fondu RI</t>
  </si>
  <si>
    <t>2.7. Výdaje akce Rotary Institut</t>
  </si>
  <si>
    <t>2.9. Bilance akce Rotary Institut</t>
  </si>
  <si>
    <t>2.10 Zůstatky na bank.účtech k 30.6.2022</t>
  </si>
  <si>
    <t>Popisky řádků</t>
  </si>
  <si>
    <t>Celkový součet</t>
  </si>
  <si>
    <t>Součet z Částka</t>
  </si>
  <si>
    <t>v EUR (kurz 25,53)</t>
  </si>
  <si>
    <t>2.6.b Celkové čerpání guvernérského fondu</t>
  </si>
  <si>
    <t>2.8. Vratka guvernérského fondu</t>
  </si>
  <si>
    <t>22IN012</t>
  </si>
  <si>
    <t>Disaster Grant Four trip train contribution from 1410 and 1430 - přeúčtování do výnosů 2022/2023</t>
  </si>
  <si>
    <t>(prázdné)</t>
  </si>
  <si>
    <t>V</t>
  </si>
  <si>
    <t>N</t>
  </si>
  <si>
    <t>HV</t>
  </si>
  <si>
    <t>Dne: 14.11.2022</t>
  </si>
  <si>
    <t>2.5 Bilance běžných příjmů a výdajů celkem</t>
  </si>
</sst>
</file>

<file path=xl/styles.xml><?xml version="1.0" encoding="utf-8"?>
<styleSheet xmlns="http://schemas.openxmlformats.org/spreadsheetml/2006/main">
  <numFmts count="8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[$$-409]#,##0.00"/>
    <numFmt numFmtId="166" formatCode="#,##0.00_ ;[Red]\-#,##0.00\ "/>
    <numFmt numFmtId="167" formatCode="_-* #,##0.00\ [$€-40B]_-;\-* #,##0.00\ [$€-40B]_-;_-* &quot;-&quot;??\ [$€-40B]_-;_-@_-"/>
    <numFmt numFmtId="168" formatCode="#\ ##0.00"/>
    <numFmt numFmtId="169" formatCode="#,##0.00\ [$€-1]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90"/>
      <name val="Times New Roman"/>
      <family val="1"/>
      <charset val="238"/>
    </font>
    <font>
      <b/>
      <sz val="12"/>
      <color rgb="FF000090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DD0806"/>
      <name val="Times New Roman"/>
      <family val="1"/>
      <charset val="238"/>
    </font>
    <font>
      <b/>
      <sz val="10"/>
      <color indexed="1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0"/>
      <name val="Arial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indexed="18"/>
      <name val="Arial"/>
      <charset val="238"/>
    </font>
    <font>
      <b/>
      <sz val="9"/>
      <color indexed="0"/>
      <name val="Arial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0C0C0"/>
        <bgColor rgb="FFDFDFE0"/>
      </patternFill>
    </fill>
    <fill>
      <patternFill patternType="solid">
        <fgColor rgb="FFF9FBE5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DFDFE0"/>
      </patternFill>
    </fill>
    <fill>
      <patternFill patternType="solid">
        <fgColor theme="0" tint="-0.249977111117893"/>
        <bgColor rgb="FFCCFFCC"/>
      </patternFill>
    </fill>
    <fill>
      <patternFill patternType="solid">
        <fgColor theme="5" tint="0.39997558519241921"/>
        <bgColor rgb="FFDFDFE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rgb="FFDFDFE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6" borderId="17" applyNumberFormat="0" applyAlignment="0" applyProtection="0"/>
    <xf numFmtId="0" fontId="24" fillId="17" borderId="18" applyNumberFormat="0" applyAlignment="0" applyProtection="0"/>
    <xf numFmtId="0" fontId="25" fillId="17" borderId="17" applyNumberFormat="0" applyAlignment="0" applyProtection="0"/>
    <xf numFmtId="0" fontId="26" fillId="0" borderId="19" applyNumberFormat="0" applyFill="0" applyAlignment="0" applyProtection="0"/>
    <xf numFmtId="0" fontId="27" fillId="18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32" fillId="15" borderId="0" applyNumberFormat="0" applyBorder="0" applyAlignment="0" applyProtection="0"/>
    <xf numFmtId="0" fontId="1" fillId="19" borderId="21" applyNumberFormat="0" applyFont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9" fontId="36" fillId="0" borderId="0" applyFont="0" applyFill="0" applyBorder="0" applyAlignment="0" applyProtection="0"/>
  </cellStyleXfs>
  <cellXfs count="177">
    <xf numFmtId="0" fontId="0" fillId="0" borderId="0" xfId="0"/>
    <xf numFmtId="3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left"/>
    </xf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4" fillId="8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49" fontId="8" fillId="4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44" fontId="4" fillId="0" borderId="0" xfId="0" applyNumberFormat="1" applyFont="1" applyAlignment="1">
      <alignment horizontal="right" vertical="center" wrapText="1"/>
    </xf>
    <xf numFmtId="167" fontId="12" fillId="0" borderId="0" xfId="0" applyNumberFormat="1" applyFont="1" applyAlignment="1">
      <alignment horizontal="right" vertical="center" wrapText="1"/>
    </xf>
    <xf numFmtId="0" fontId="13" fillId="8" borderId="1" xfId="0" applyFont="1" applyFill="1" applyBorder="1" applyAlignment="1">
      <alignment horizontal="left" vertical="center" wrapText="1"/>
    </xf>
    <xf numFmtId="44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16" fontId="13" fillId="8" borderId="1" xfId="0" applyNumberFormat="1" applyFont="1" applyFill="1" applyBorder="1" applyAlignment="1">
      <alignment horizontal="left" vertical="center" wrapText="1"/>
    </xf>
    <xf numFmtId="44" fontId="13" fillId="8" borderId="2" xfId="0" applyNumberFormat="1" applyFont="1" applyFill="1" applyBorder="1" applyAlignment="1">
      <alignment horizontal="right" vertical="center" wrapText="1"/>
    </xf>
    <xf numFmtId="49" fontId="13" fillId="4" borderId="1" xfId="0" applyNumberFormat="1" applyFont="1" applyFill="1" applyBorder="1" applyAlignment="1">
      <alignment horizontal="left" vertical="center" wrapText="1"/>
    </xf>
    <xf numFmtId="44" fontId="13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4" fontId="12" fillId="2" borderId="2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4" fontId="8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4" fontId="4" fillId="2" borderId="2" xfId="0" applyNumberFormat="1" applyFont="1" applyFill="1" applyBorder="1" applyAlignment="1">
      <alignment horizontal="right" vertical="center"/>
    </xf>
    <xf numFmtId="44" fontId="4" fillId="8" borderId="2" xfId="0" applyNumberFormat="1" applyFont="1" applyFill="1" applyBorder="1" applyAlignment="1">
      <alignment horizontal="right" vertical="center"/>
    </xf>
    <xf numFmtId="4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4" fontId="8" fillId="8" borderId="2" xfId="0" applyNumberFormat="1" applyFont="1" applyFill="1" applyBorder="1" applyAlignment="1">
      <alignment horizontal="right" vertical="center" wrapText="1"/>
    </xf>
    <xf numFmtId="49" fontId="13" fillId="4" borderId="1" xfId="0" applyNumberFormat="1" applyFont="1" applyFill="1" applyBorder="1" applyAlignment="1">
      <alignment vertical="center" wrapText="1"/>
    </xf>
    <xf numFmtId="49" fontId="13" fillId="9" borderId="1" xfId="0" applyNumberFormat="1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12" fillId="10" borderId="1" xfId="0" applyFont="1" applyFill="1" applyBorder="1" applyAlignment="1">
      <alignment vertical="top" wrapText="1"/>
    </xf>
    <xf numFmtId="0" fontId="4" fillId="12" borderId="1" xfId="0" applyFont="1" applyFill="1" applyBorder="1" applyAlignment="1">
      <alignment vertical="center" wrapText="1"/>
    </xf>
    <xf numFmtId="44" fontId="4" fillId="12" borderId="2" xfId="0" applyNumberFormat="1" applyFont="1" applyFill="1" applyBorder="1" applyAlignment="1">
      <alignment horizontal="right" vertical="center" wrapText="1"/>
    </xf>
    <xf numFmtId="44" fontId="4" fillId="6" borderId="2" xfId="0" applyNumberFormat="1" applyFont="1" applyFill="1" applyBorder="1" applyAlignment="1">
      <alignment horizontal="right" vertical="center" wrapText="1"/>
    </xf>
    <xf numFmtId="44" fontId="8" fillId="3" borderId="2" xfId="0" applyNumberFormat="1" applyFont="1" applyFill="1" applyBorder="1" applyAlignment="1">
      <alignment horizontal="right" vertical="center" wrapText="1"/>
    </xf>
    <xf numFmtId="44" fontId="4" fillId="3" borderId="2" xfId="0" applyNumberFormat="1" applyFont="1" applyFill="1" applyBorder="1" applyAlignment="1">
      <alignment horizontal="right" vertical="center" wrapText="1"/>
    </xf>
    <xf numFmtId="44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4" fontId="4" fillId="11" borderId="2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44" fontId="4" fillId="6" borderId="4" xfId="0" applyNumberFormat="1" applyFont="1" applyFill="1" applyBorder="1" applyAlignment="1">
      <alignment horizontal="right" vertical="center" wrapText="1"/>
    </xf>
    <xf numFmtId="44" fontId="5" fillId="2" borderId="8" xfId="0" applyNumberFormat="1" applyFont="1" applyFill="1" applyBorder="1" applyAlignment="1">
      <alignment horizontal="center" vertical="center" wrapText="1"/>
    </xf>
    <xf numFmtId="167" fontId="5" fillId="2" borderId="8" xfId="0" applyNumberFormat="1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10" fontId="15" fillId="0" borderId="10" xfId="0" applyNumberFormat="1" applyFont="1" applyBorder="1"/>
    <xf numFmtId="10" fontId="14" fillId="6" borderId="10" xfId="0" applyNumberFormat="1" applyFont="1" applyFill="1" applyBorder="1"/>
    <xf numFmtId="10" fontId="15" fillId="6" borderId="10" xfId="0" applyNumberFormat="1" applyFont="1" applyFill="1" applyBorder="1"/>
    <xf numFmtId="10" fontId="14" fillId="11" borderId="10" xfId="0" applyNumberFormat="1" applyFont="1" applyFill="1" applyBorder="1"/>
    <xf numFmtId="10" fontId="14" fillId="6" borderId="5" xfId="0" applyNumberFormat="1" applyFont="1" applyFill="1" applyBorder="1"/>
    <xf numFmtId="3" fontId="11" fillId="5" borderId="24" xfId="0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4" fontId="11" fillId="5" borderId="24" xfId="0" applyNumberFormat="1" applyFont="1" applyFill="1" applyBorder="1" applyAlignment="1">
      <alignment horizontal="center" vertical="center" wrapText="1"/>
    </xf>
    <xf numFmtId="10" fontId="14" fillId="44" borderId="10" xfId="0" applyNumberFormat="1" applyFont="1" applyFill="1" applyBorder="1"/>
    <xf numFmtId="10" fontId="11" fillId="5" borderId="26" xfId="0" applyNumberFormat="1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10" fontId="11" fillId="5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14" fontId="0" fillId="0" borderId="0" xfId="0" applyNumberFormat="1"/>
    <xf numFmtId="7" fontId="0" fillId="0" borderId="0" xfId="0" applyNumberFormat="1"/>
    <xf numFmtId="165" fontId="7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Border="1"/>
    <xf numFmtId="0" fontId="11" fillId="5" borderId="2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vertical="center" wrapText="1"/>
    </xf>
    <xf numFmtId="44" fontId="4" fillId="6" borderId="8" xfId="0" applyNumberFormat="1" applyFont="1" applyFill="1" applyBorder="1" applyAlignment="1">
      <alignment horizontal="right" vertical="center" wrapText="1"/>
    </xf>
    <xf numFmtId="10" fontId="14" fillId="6" borderId="9" xfId="0" applyNumberFormat="1" applyFont="1" applyFill="1" applyBorder="1" applyAlignment="1">
      <alignment horizontal="right" vertical="center"/>
    </xf>
    <xf numFmtId="10" fontId="14" fillId="6" borderId="10" xfId="0" applyNumberFormat="1" applyFont="1" applyFill="1" applyBorder="1" applyAlignment="1">
      <alignment horizontal="right" vertical="center"/>
    </xf>
    <xf numFmtId="44" fontId="5" fillId="2" borderId="28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 wrapText="1"/>
    </xf>
    <xf numFmtId="4" fontId="11" fillId="5" borderId="28" xfId="0" applyNumberFormat="1" applyFont="1" applyFill="1" applyBorder="1" applyAlignment="1">
      <alignment horizontal="center" vertical="center" wrapText="1"/>
    </xf>
    <xf numFmtId="4" fontId="11" fillId="5" borderId="29" xfId="0" applyNumberFormat="1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 wrapText="1"/>
    </xf>
    <xf numFmtId="44" fontId="12" fillId="8" borderId="8" xfId="0" applyNumberFormat="1" applyFont="1" applyFill="1" applyBorder="1" applyAlignment="1">
      <alignment horizontal="right" vertical="center" wrapText="1"/>
    </xf>
    <xf numFmtId="10" fontId="14" fillId="6" borderId="9" xfId="0" applyNumberFormat="1" applyFont="1" applyFill="1" applyBorder="1"/>
    <xf numFmtId="0" fontId="12" fillId="2" borderId="3" xfId="0" applyFont="1" applyFill="1" applyBorder="1" applyAlignment="1">
      <alignment horizontal="left" vertical="center" wrapText="1"/>
    </xf>
    <xf numFmtId="44" fontId="4" fillId="2" borderId="4" xfId="0" applyNumberFormat="1" applyFont="1" applyFill="1" applyBorder="1" applyAlignment="1">
      <alignment horizontal="right" vertical="center"/>
    </xf>
    <xf numFmtId="44" fontId="4" fillId="8" borderId="4" xfId="0" applyNumberFormat="1" applyFont="1" applyFill="1" applyBorder="1" applyAlignment="1">
      <alignment horizontal="right" vertical="center"/>
    </xf>
    <xf numFmtId="0" fontId="0" fillId="0" borderId="0" xfId="0" pivotButton="1"/>
    <xf numFmtId="164" fontId="0" fillId="0" borderId="0" xfId="0" applyNumberFormat="1"/>
    <xf numFmtId="10" fontId="14" fillId="6" borderId="10" xfId="44" applyNumberFormat="1" applyFont="1" applyFill="1" applyBorder="1"/>
    <xf numFmtId="44" fontId="12" fillId="6" borderId="8" xfId="0" applyNumberFormat="1" applyFont="1" applyFill="1" applyBorder="1" applyAlignment="1">
      <alignment horizontal="right" vertical="center" wrapText="1"/>
    </xf>
    <xf numFmtId="44" fontId="14" fillId="6" borderId="8" xfId="0" applyNumberFormat="1" applyFont="1" applyFill="1" applyBorder="1" applyAlignment="1">
      <alignment horizontal="right" vertical="center"/>
    </xf>
    <xf numFmtId="44" fontId="14" fillId="6" borderId="2" xfId="0" applyNumberFormat="1" applyFont="1" applyFill="1" applyBorder="1" applyAlignment="1">
      <alignment horizontal="right" vertical="center"/>
    </xf>
    <xf numFmtId="44" fontId="13" fillId="0" borderId="2" xfId="0" applyNumberFormat="1" applyFont="1" applyBorder="1" applyAlignment="1">
      <alignment horizontal="right" vertical="center" wrapText="1"/>
    </xf>
    <xf numFmtId="44" fontId="4" fillId="0" borderId="2" xfId="0" applyNumberFormat="1" applyFont="1" applyBorder="1" applyAlignment="1">
      <alignment horizontal="right" vertical="center" wrapText="1"/>
    </xf>
    <xf numFmtId="44" fontId="15" fillId="0" borderId="2" xfId="0" applyNumberFormat="1" applyFont="1" applyBorder="1" applyAlignment="1">
      <alignment horizontal="right" vertical="center"/>
    </xf>
    <xf numFmtId="44" fontId="15" fillId="0" borderId="2" xfId="0" applyNumberFormat="1" applyFont="1" applyBorder="1"/>
    <xf numFmtId="44" fontId="14" fillId="6" borderId="2" xfId="0" applyNumberFormat="1" applyFont="1" applyFill="1" applyBorder="1"/>
    <xf numFmtId="44" fontId="8" fillId="0" borderId="2" xfId="0" applyNumberFormat="1" applyFont="1" applyBorder="1" applyAlignment="1">
      <alignment horizontal="right" vertical="center" wrapText="1"/>
    </xf>
    <xf numFmtId="44" fontId="14" fillId="11" borderId="2" xfId="0" applyNumberFormat="1" applyFont="1" applyFill="1" applyBorder="1" applyAlignment="1">
      <alignment horizontal="right" vertical="center"/>
    </xf>
    <xf numFmtId="44" fontId="14" fillId="11" borderId="2" xfId="0" applyNumberFormat="1" applyFont="1" applyFill="1" applyBorder="1"/>
    <xf numFmtId="44" fontId="12" fillId="6" borderId="2" xfId="0" applyNumberFormat="1" applyFont="1" applyFill="1" applyBorder="1" applyAlignment="1">
      <alignment horizontal="right" vertical="center" wrapText="1"/>
    </xf>
    <xf numFmtId="44" fontId="14" fillId="6" borderId="4" xfId="0" applyNumberFormat="1" applyFont="1" applyFill="1" applyBorder="1"/>
    <xf numFmtId="44" fontId="14" fillId="6" borderId="8" xfId="0" applyNumberFormat="1" applyFont="1" applyFill="1" applyBorder="1"/>
    <xf numFmtId="44" fontId="13" fillId="6" borderId="2" xfId="0" applyNumberFormat="1" applyFont="1" applyFill="1" applyBorder="1" applyAlignment="1">
      <alignment horizontal="right" vertical="center" wrapText="1"/>
    </xf>
    <xf numFmtId="44" fontId="15" fillId="6" borderId="2" xfId="0" applyNumberFormat="1" applyFont="1" applyFill="1" applyBorder="1"/>
    <xf numFmtId="44" fontId="12" fillId="2" borderId="2" xfId="0" applyNumberFormat="1" applyFont="1" applyFill="1" applyBorder="1" applyAlignment="1">
      <alignment horizontal="right" vertical="center" wrapText="1"/>
    </xf>
    <xf numFmtId="44" fontId="8" fillId="6" borderId="2" xfId="0" applyNumberFormat="1" applyFont="1" applyFill="1" applyBorder="1" applyAlignment="1">
      <alignment horizontal="right" vertical="center" wrapText="1"/>
    </xf>
    <xf numFmtId="44" fontId="14" fillId="44" borderId="2" xfId="0" applyNumberFormat="1" applyFont="1" applyFill="1" applyBorder="1"/>
    <xf numFmtId="169" fontId="12" fillId="8" borderId="8" xfId="0" applyNumberFormat="1" applyFont="1" applyFill="1" applyBorder="1" applyAlignment="1">
      <alignment horizontal="right" vertical="center" wrapText="1"/>
    </xf>
    <xf numFmtId="169" fontId="13" fillId="6" borderId="2" xfId="0" applyNumberFormat="1" applyFont="1" applyFill="1" applyBorder="1" applyAlignment="1">
      <alignment horizontal="right" vertical="center" wrapText="1"/>
    </xf>
    <xf numFmtId="169" fontId="13" fillId="8" borderId="2" xfId="0" applyNumberFormat="1" applyFont="1" applyFill="1" applyBorder="1" applyAlignment="1">
      <alignment horizontal="right" vertical="center" wrapText="1"/>
    </xf>
    <xf numFmtId="169" fontId="13" fillId="0" borderId="2" xfId="0" applyNumberFormat="1" applyFont="1" applyBorder="1" applyAlignment="1">
      <alignment horizontal="right" vertical="center" wrapText="1"/>
    </xf>
    <xf numFmtId="169" fontId="13" fillId="2" borderId="2" xfId="0" applyNumberFormat="1" applyFont="1" applyFill="1" applyBorder="1" applyAlignment="1">
      <alignment horizontal="right" vertical="center" wrapText="1"/>
    </xf>
    <xf numFmtId="169" fontId="12" fillId="2" borderId="2" xfId="0" applyNumberFormat="1" applyFont="1" applyFill="1" applyBorder="1" applyAlignment="1">
      <alignment horizontal="right" vertical="center" wrapText="1"/>
    </xf>
    <xf numFmtId="169" fontId="12" fillId="6" borderId="2" xfId="0" applyNumberFormat="1" applyFont="1" applyFill="1" applyBorder="1" applyAlignment="1">
      <alignment horizontal="right" vertical="center" wrapText="1"/>
    </xf>
    <xf numFmtId="169" fontId="12" fillId="12" borderId="2" xfId="0" applyNumberFormat="1" applyFont="1" applyFill="1" applyBorder="1" applyAlignment="1">
      <alignment horizontal="right" vertical="center" wrapText="1"/>
    </xf>
    <xf numFmtId="169" fontId="12" fillId="6" borderId="4" xfId="0" applyNumberFormat="1" applyFont="1" applyFill="1" applyBorder="1" applyAlignment="1">
      <alignment horizontal="right" vertical="center" wrapText="1"/>
    </xf>
    <xf numFmtId="169" fontId="12" fillId="6" borderId="8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horizontal="right" vertical="center" wrapText="1"/>
    </xf>
    <xf numFmtId="169" fontId="12" fillId="11" borderId="2" xfId="0" applyNumberFormat="1" applyFont="1" applyFill="1" applyBorder="1" applyAlignment="1">
      <alignment horizontal="right" vertical="center" wrapText="1"/>
    </xf>
    <xf numFmtId="44" fontId="0" fillId="0" borderId="0" xfId="0" applyNumberFormat="1"/>
    <xf numFmtId="44" fontId="13" fillId="6" borderId="4" xfId="0" applyNumberFormat="1" applyFont="1" applyFill="1" applyBorder="1" applyAlignment="1">
      <alignment horizontal="right" vertical="center" wrapText="1"/>
    </xf>
    <xf numFmtId="44" fontId="15" fillId="6" borderId="4" xfId="0" applyNumberFormat="1" applyFont="1" applyFill="1" applyBorder="1"/>
    <xf numFmtId="10" fontId="15" fillId="6" borderId="5" xfId="0" applyNumberFormat="1" applyFont="1" applyFill="1" applyBorder="1"/>
    <xf numFmtId="44" fontId="14" fillId="6" borderId="2" xfId="0" applyNumberFormat="1" applyFont="1" applyFill="1" applyBorder="1" applyAlignment="1">
      <alignment vertical="center"/>
    </xf>
    <xf numFmtId="10" fontId="14" fillId="6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readingOrder="3"/>
    </xf>
    <xf numFmtId="168" fontId="33" fillId="0" borderId="0" xfId="0" applyNumberFormat="1" applyFont="1" applyAlignment="1">
      <alignment horizontal="left" vertical="top" readingOrder="3"/>
    </xf>
    <xf numFmtId="168" fontId="34" fillId="0" borderId="11" xfId="0" applyNumberFormat="1" applyFont="1" applyBorder="1" applyAlignment="1">
      <alignment horizontal="left" vertical="top" readingOrder="3"/>
    </xf>
    <xf numFmtId="168" fontId="16" fillId="0" borderId="11" xfId="0" applyNumberFormat="1" applyFont="1" applyBorder="1" applyAlignment="1">
      <alignment horizontal="left" vertical="top" readingOrder="3"/>
    </xf>
    <xf numFmtId="168" fontId="16" fillId="0" borderId="12" xfId="0" applyNumberFormat="1" applyFont="1" applyBorder="1" applyAlignment="1">
      <alignment horizontal="left" vertical="top" readingOrder="3"/>
    </xf>
    <xf numFmtId="168" fontId="34" fillId="0" borderId="6" xfId="0" applyNumberFormat="1" applyFont="1" applyBorder="1" applyAlignment="1">
      <alignment horizontal="left" vertical="top" readingOrder="3"/>
    </xf>
    <xf numFmtId="168" fontId="16" fillId="0" borderId="6" xfId="0" applyNumberFormat="1" applyFont="1" applyBorder="1" applyAlignment="1">
      <alignment horizontal="left" vertical="top" readingOrder="3"/>
    </xf>
    <xf numFmtId="168" fontId="34" fillId="0" borderId="6" xfId="0" applyNumberFormat="1" applyFont="1" applyBorder="1" applyAlignment="1">
      <alignment horizontal="right" vertical="top" readingOrder="3"/>
    </xf>
    <xf numFmtId="168" fontId="16" fillId="0" borderId="13" xfId="0" applyNumberFormat="1" applyFont="1" applyBorder="1" applyAlignment="1">
      <alignment horizontal="left" vertical="top" readingOrder="3"/>
    </xf>
    <xf numFmtId="168" fontId="34" fillId="0" borderId="0" xfId="0" applyNumberFormat="1" applyFont="1" applyAlignment="1">
      <alignment horizontal="left" vertical="top" readingOrder="3"/>
    </xf>
    <xf numFmtId="168" fontId="16" fillId="0" borderId="0" xfId="0" applyNumberFormat="1" applyFont="1" applyAlignment="1">
      <alignment horizontal="left" vertical="top" readingOrder="3"/>
    </xf>
    <xf numFmtId="2" fontId="16" fillId="0" borderId="0" xfId="0" applyNumberFormat="1" applyFont="1" applyAlignment="1">
      <alignment horizontal="right" vertical="top" readingOrder="3"/>
    </xf>
    <xf numFmtId="2" fontId="16" fillId="0" borderId="6" xfId="0" applyNumberFormat="1" applyFont="1" applyBorder="1" applyAlignment="1">
      <alignment horizontal="right" vertical="top" readingOrder="3"/>
    </xf>
    <xf numFmtId="168" fontId="34" fillId="0" borderId="13" xfId="0" applyNumberFormat="1" applyFont="1" applyBorder="1" applyAlignment="1">
      <alignment horizontal="left" vertical="top" readingOrder="3"/>
    </xf>
    <xf numFmtId="2" fontId="34" fillId="0" borderId="13" xfId="0" applyNumberFormat="1" applyFont="1" applyBorder="1" applyAlignment="1">
      <alignment horizontal="right" vertical="top" readingOrder="3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wrapText="1"/>
    </xf>
    <xf numFmtId="2" fontId="16" fillId="0" borderId="0" xfId="0" applyNumberFormat="1" applyFont="1" applyAlignment="1">
      <alignment horizontal="right" vertical="top" readingOrder="3"/>
    </xf>
    <xf numFmtId="0" fontId="0" fillId="0" borderId="0" xfId="0" applyAlignment="1">
      <alignment vertical="top" readingOrder="3"/>
    </xf>
    <xf numFmtId="2" fontId="16" fillId="0" borderId="6" xfId="0" applyNumberFormat="1" applyFont="1" applyBorder="1" applyAlignment="1">
      <alignment horizontal="right" vertical="top" readingOrder="3"/>
    </xf>
    <xf numFmtId="168" fontId="16" fillId="0" borderId="6" xfId="0" applyNumberFormat="1" applyFont="1" applyBorder="1" applyAlignment="1">
      <alignment horizontal="left" vertical="top" readingOrder="3"/>
    </xf>
    <xf numFmtId="2" fontId="34" fillId="0" borderId="13" xfId="0" applyNumberFormat="1" applyFont="1" applyBorder="1" applyAlignment="1">
      <alignment horizontal="right" vertical="top" readingOrder="3"/>
    </xf>
    <xf numFmtId="168" fontId="16" fillId="0" borderId="13" xfId="0" applyNumberFormat="1" applyFont="1" applyBorder="1" applyAlignment="1">
      <alignment horizontal="left" vertical="top" readingOrder="3"/>
    </xf>
    <xf numFmtId="168" fontId="16" fillId="0" borderId="0" xfId="0" applyNumberFormat="1" applyFont="1" applyAlignment="1">
      <alignment horizontal="right" vertical="top" readingOrder="3"/>
    </xf>
    <xf numFmtId="168" fontId="16" fillId="0" borderId="11" xfId="0" applyNumberFormat="1" applyFont="1" applyBorder="1" applyAlignment="1">
      <alignment horizontal="right" vertical="top" readingOrder="3"/>
    </xf>
    <xf numFmtId="168" fontId="16" fillId="0" borderId="11" xfId="0" applyNumberFormat="1" applyFont="1" applyBorder="1" applyAlignment="1">
      <alignment horizontal="left" vertical="top" readingOrder="3"/>
    </xf>
    <xf numFmtId="168" fontId="34" fillId="0" borderId="6" xfId="0" applyNumberFormat="1" applyFont="1" applyBorder="1" applyAlignment="1">
      <alignment horizontal="right" vertical="top" readingOrder="3"/>
    </xf>
  </cellXfs>
  <cellStyles count="45">
    <cellStyle name="20 % – Zvýraznění1" xfId="18" builtinId="30" customBuiltin="1"/>
    <cellStyle name="20 % – Zvýraznění2" xfId="21" builtinId="34" customBuiltin="1"/>
    <cellStyle name="20 % – Zvýraznění3" xfId="24" builtinId="38" customBuiltin="1"/>
    <cellStyle name="20 % – Zvýraznění4" xfId="27" builtinId="42" customBuiltin="1"/>
    <cellStyle name="20 % – Zvýraznění5" xfId="30" builtinId="46" customBuiltin="1"/>
    <cellStyle name="20 % – Zvýraznění6" xfId="33" builtinId="50" customBuiltin="1"/>
    <cellStyle name="40 % – Zvýraznění1" xfId="19" builtinId="31" customBuiltin="1"/>
    <cellStyle name="40 % – Zvýraznění2" xfId="22" builtinId="35" customBuiltin="1"/>
    <cellStyle name="40 % – Zvýraznění3" xfId="25" builtinId="39" customBuiltin="1"/>
    <cellStyle name="40 % – Zvýraznění4" xfId="28" builtinId="43" customBuiltin="1"/>
    <cellStyle name="40 % – Zvýraznění5" xfId="31" builtinId="47" customBuiltin="1"/>
    <cellStyle name="40 % – Zvýraznění6" xfId="34" builtinId="51" customBuiltin="1"/>
    <cellStyle name="60 % – Zvýraznění 1 2" xfId="38"/>
    <cellStyle name="60 % – Zvýraznění 2 2" xfId="39"/>
    <cellStyle name="60 % – Zvýraznění 3 2" xfId="40"/>
    <cellStyle name="60 % – Zvýraznění 4 2" xfId="41"/>
    <cellStyle name="60 % – Zvýraznění 5 2" xfId="42"/>
    <cellStyle name="60 % – Zvýraznění 6 2" xfId="43"/>
    <cellStyle name="Celkem" xfId="16" builtinId="25" customBuiltin="1"/>
    <cellStyle name="Chybně" xfId="8" builtinId="27" customBuiltin="1"/>
    <cellStyle name="Kontrolní buňka" xfId="13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 2" xfId="36"/>
    <cellStyle name="normální" xfId="0" builtinId="0"/>
    <cellStyle name="Normální 2" xfId="1"/>
    <cellStyle name="Normální 3" xfId="35"/>
    <cellStyle name="Poznámka 2" xfId="37"/>
    <cellStyle name="procent" xfId="44" builtinId="5"/>
    <cellStyle name="Propojená buňka" xfId="12" builtinId="24" customBuiltin="1"/>
    <cellStyle name="Správně" xfId="7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1">
    <dxf>
      <numFmt numFmtId="164" formatCode="_-* #,##0.00_-;\-* #,##0.00_-;_-* &quot;-&quot;??_-;_-@_-"/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ata Dufková" refreshedDate="44879.598317013886" createdVersion="8" refreshedVersion="8" minRefreshableVersion="3" recordCount="842">
  <cacheSource type="worksheet">
    <worksheetSource ref="A1:O1000" sheet="souhrny dle položek_data"/>
  </cacheSource>
  <cacheFields count="15">
    <cacheField name="Datum" numFmtId="14">
      <sharedItems containsNonDate="0" containsDate="1" containsString="0" containsBlank="1" minDate="2021-07-02T00:00:00" maxDate="2022-07-01T00:00:00"/>
    </cacheField>
    <cacheField name="Zdroj" numFmtId="0">
      <sharedItems containsBlank="1"/>
    </cacheField>
    <cacheField name="Číslo" numFmtId="0">
      <sharedItems containsBlank="1"/>
    </cacheField>
    <cacheField name="Firma" numFmtId="0">
      <sharedItems containsBlank="1"/>
    </cacheField>
    <cacheField name="Jméno" numFmtId="0">
      <sharedItems containsBlank="1"/>
    </cacheField>
    <cacheField name="Text" numFmtId="0">
      <sharedItems containsBlank="1"/>
    </cacheField>
    <cacheField name="MD" numFmtId="0">
      <sharedItems containsBlank="1" containsMixedTypes="1" containsNumber="1" containsInteger="1" minValue="384000" maxValue="384000"/>
    </cacheField>
    <cacheField name="DAL" numFmtId="0">
      <sharedItems containsBlank="1"/>
    </cacheField>
    <cacheField name="Cizí měna" numFmtId="0">
      <sharedItems containsBlank="1"/>
    </cacheField>
    <cacheField name="CM částka" numFmtId="4">
      <sharedItems containsString="0" containsBlank="1" containsNumber="1" minValue="-19123" maxValue="291243"/>
    </cacheField>
    <cacheField name="Částka" numFmtId="7">
      <sharedItems containsString="0" containsBlank="1" containsNumber="1" minValue="-1212675" maxValue="7435433.79"/>
    </cacheField>
    <cacheField name="Středisko" numFmtId="0">
      <sharedItems containsBlank="1"/>
    </cacheField>
    <cacheField name="Činnost" numFmtId="0">
      <sharedItems containsBlank="1"/>
    </cacheField>
    <cacheField name="Zakázka" numFmtId="0">
      <sharedItems containsBlank="1" count="49">
        <s v="2.1.01"/>
        <s v="2.2.01"/>
        <s v="1.3.1"/>
        <s v="2.3.1"/>
        <s v="2.1.02"/>
        <s v="1.2.3"/>
        <s v="1.3.3"/>
        <s v="2.1.05"/>
        <s v="1.2.5"/>
        <s v="1.3.5"/>
        <s v="2.3.5"/>
        <s v="1.2.6"/>
        <s v="2.3.6"/>
        <s v="2.2.08"/>
        <s v="2.2.10"/>
        <s v="1.1"/>
        <s v="2.6"/>
        <s v="1.7"/>
        <s v="2.7"/>
        <s v="1.8"/>
        <s v="2.8"/>
        <s v="2.1.06.3"/>
        <s v="2.1.06.4"/>
        <s v="2.1.06.5"/>
        <s v="2.1.07.1"/>
        <s v="2.1.08.1"/>
        <s v="2.1.08.2"/>
        <s v="2.1.09.1"/>
        <s v="2.1.09.2"/>
        <s v="2.1.09.4"/>
        <s v="2.1.10.1"/>
        <s v="2.1.10.2"/>
        <s v="2.1.10.3"/>
        <s v="2.1.10.4"/>
        <s v="2.1.10.5"/>
        <s v="2.2.03.1"/>
        <s v="2.2.03.2"/>
        <s v="2.2.03.3"/>
        <s v="2.2.03.4"/>
        <s v="2.2.03.5"/>
        <s v="2.2.03.6"/>
        <s v="2.2.04.3"/>
        <s v="2.2.05.1"/>
        <s v="2.2.05.3"/>
        <s v="2.2.06.1"/>
        <s v="2.2.06.2"/>
        <s v="2.2.13.2"/>
        <s v="2.3.2.1"/>
        <m/>
      </sharedItems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2">
  <r>
    <d v="2021-07-31T00:00:00"/>
    <s v="Banka"/>
    <s v="SLOa0070001"/>
    <s v="Vjeszt Gabriel"/>
    <m/>
    <s v="Kurzové ztráty - závazky"/>
    <s v="545100"/>
    <s v="321010"/>
    <s v="EUR"/>
    <n v="0"/>
    <n v="12.34"/>
    <s v="Správa D."/>
    <s v="hlavní"/>
    <x v="0"/>
    <m/>
  </r>
  <r>
    <d v="2021-07-31T00:00:00"/>
    <s v="Banka"/>
    <s v="SLOa0070005"/>
    <s v="Vjeszt Gabriel"/>
    <m/>
    <s v="Kurzové ztráty - závazky"/>
    <s v="545100"/>
    <s v="321010"/>
    <s v="EUR"/>
    <n v="0"/>
    <n v="9.09"/>
    <s v="Správa D."/>
    <s v="hlavní"/>
    <x v="0"/>
    <m/>
  </r>
  <r>
    <d v="2021-09-28T00:00:00"/>
    <s v="Ostatní závazky"/>
    <s v="22OZ006"/>
    <m/>
    <s v="Július Tomka"/>
    <s v="Cestovné"/>
    <s v="512010"/>
    <s v="325010"/>
    <s v="EUR"/>
    <n v="51.1"/>
    <n v="1304.58"/>
    <s v="Správa D."/>
    <s v="hlavní"/>
    <x v="0"/>
    <m/>
  </r>
  <r>
    <d v="2021-09-28T00:00:00"/>
    <s v="Ostatní závazky"/>
    <s v="22OZ006"/>
    <m/>
    <s v="Július Tomka"/>
    <s v="Ubytování"/>
    <s v="518045"/>
    <s v="325010"/>
    <s v="EUR"/>
    <n v="157.69"/>
    <n v="4025.83"/>
    <m/>
    <m/>
    <x v="0"/>
    <m/>
  </r>
  <r>
    <d v="2021-09-28T00:00:00"/>
    <s v="Ostatní závazky"/>
    <s v="22OZ006"/>
    <m/>
    <s v="Július Tomka"/>
    <s v="Seminář - účastnický poplatek"/>
    <s v="518037"/>
    <s v="325010"/>
    <s v="EUR"/>
    <n v="145"/>
    <n v="3701.85"/>
    <m/>
    <m/>
    <x v="0"/>
    <m/>
  </r>
  <r>
    <d v="2021-10-15T00:00:00"/>
    <s v="Ostatní závazky"/>
    <s v="22OZ011"/>
    <m/>
    <s v="Jaroslav Šuranský"/>
    <s v="Cestovní příkaz Jaroslav Šuranský Zlín-Kopřivnice 10/2021 "/>
    <s v="512010"/>
    <s v="325010"/>
    <m/>
    <n v="0"/>
    <n v="690"/>
    <s v="Správa D."/>
    <s v="hlavní"/>
    <x v="0"/>
    <m/>
  </r>
  <r>
    <d v="2022-06-28T00:00:00"/>
    <s v="Ostatní závazky"/>
    <s v="22OZ071"/>
    <m/>
    <s v="Jaroslav Šuranský"/>
    <s v="Cestovní příkaz, J. Šuranský, Convention 2022, Houston, USA"/>
    <s v="512012"/>
    <s v="325010"/>
    <m/>
    <n v="0"/>
    <n v="76520"/>
    <s v="Správa D."/>
    <s v="hlavní"/>
    <x v="0"/>
    <m/>
  </r>
  <r>
    <d v="2021-07-31T00:00:00"/>
    <s v="Banka"/>
    <s v="SLOa0070006"/>
    <s v="Robert Bečica"/>
    <m/>
    <s v="Kurzové ztráty - závazky"/>
    <s v="545100"/>
    <s v="321010"/>
    <s v="EUR"/>
    <n v="0"/>
    <n v="15.84"/>
    <s v="Správa D."/>
    <s v="hlavní"/>
    <x v="1"/>
    <m/>
  </r>
  <r>
    <d v="2022-06-30T00:00:00"/>
    <s v="Ostatní závazky"/>
    <s v="22OZ077"/>
    <m/>
    <s v="Robert Bečica"/>
    <s v="Cestovní příkaz, R. Bečica, 07-08/2021"/>
    <s v="512010"/>
    <s v="325010"/>
    <s v="EUR"/>
    <n v="84.36"/>
    <n v="2153.71"/>
    <s v="Správa D."/>
    <s v="hlavní"/>
    <x v="1"/>
    <m/>
  </r>
  <r>
    <d v="2022-06-30T00:00:00"/>
    <s v="Ostatní závazky"/>
    <s v="22OZ078"/>
    <m/>
    <s v="Robert Bečica"/>
    <s v="Cestovní příkaz, R. Bečica, 08-09/2021"/>
    <s v="512010"/>
    <s v="325010"/>
    <s v="EUR"/>
    <n v="90.48"/>
    <n v="2309.9499999999998"/>
    <s v="Správa D."/>
    <s v="hlavní"/>
    <x v="1"/>
    <m/>
  </r>
  <r>
    <d v="2022-06-30T00:00:00"/>
    <s v="Ostatní závazky"/>
    <s v="22OZ079"/>
    <m/>
    <s v="Robert Bečica"/>
    <s v="Cestovní příkaz, R. Bečica, 10-11/2021"/>
    <s v="512010"/>
    <s v="325010"/>
    <s v="EUR"/>
    <n v="97.2"/>
    <n v="2481.52"/>
    <s v="Správa D."/>
    <s v="hlavní"/>
    <x v="1"/>
    <m/>
  </r>
  <r>
    <d v="2022-06-30T00:00:00"/>
    <s v="Ostatní závazky"/>
    <s v="22OZ080"/>
    <m/>
    <s v="Robert Bečica"/>
    <s v="Cestovní příkaz, R. Bečica, 11-12/2021"/>
    <s v="512010"/>
    <s v="325010"/>
    <s v="EUR"/>
    <n v="89.16"/>
    <n v="2276.25"/>
    <s v="Správa D."/>
    <s v="hlavní"/>
    <x v="1"/>
    <m/>
  </r>
  <r>
    <d v="2022-06-30T00:00:00"/>
    <s v="Ostatní závazky"/>
    <s v="22OZ081"/>
    <m/>
    <s v="Robert Bečica"/>
    <s v="Cestovní příkaz, R. Bečica, 01 -03/2022"/>
    <s v="512010"/>
    <s v="325010"/>
    <s v="EUR"/>
    <n v="110.64"/>
    <n v="2824.64"/>
    <s v="Správa D."/>
    <s v="hlavní"/>
    <x v="1"/>
    <m/>
  </r>
  <r>
    <d v="2022-06-30T00:00:00"/>
    <s v="Ostatní závazky"/>
    <s v="22OZ082"/>
    <m/>
    <s v="Robert Bečica"/>
    <s v="Cestovní příkaz, R. Bečica, 03 -04/2022"/>
    <s v="512010"/>
    <s v="325010"/>
    <s v="EUR"/>
    <n v="298.14999999999998"/>
    <n v="7611.77"/>
    <s v="Správa D."/>
    <s v="hlavní"/>
    <x v="1"/>
    <m/>
  </r>
  <r>
    <d v="2022-06-30T00:00:00"/>
    <s v="Ostatní závazky"/>
    <s v="22OZ083"/>
    <m/>
    <s v="Robert Bečica"/>
    <s v="Cestovní příkaz, R. Bečica, 05 -06/2022"/>
    <s v="512010"/>
    <s v="325010"/>
    <s v="EUR"/>
    <n v="88.56"/>
    <n v="2260.94"/>
    <s v="Správa D."/>
    <s v="hlavní"/>
    <x v="1"/>
    <m/>
  </r>
  <r>
    <d v="2022-06-30T00:00:00"/>
    <s v="Ostatní závazky"/>
    <s v="22OZ084"/>
    <m/>
    <s v="Robert Bečica"/>
    <s v="Cestovní příkaz, R. Bečica, 06/2022"/>
    <s v="512010"/>
    <s v="325010"/>
    <s v="EUR"/>
    <n v="44.28"/>
    <n v="1130.47"/>
    <s v="Správa D."/>
    <s v="hlavní"/>
    <x v="1"/>
    <m/>
  </r>
  <r>
    <d v="2021-08-17T00:00:00"/>
    <s v="Banka"/>
    <s v="DG0080001"/>
    <m/>
    <m/>
    <s v="The Rotary Foundation of Rotary International"/>
    <s v="221003"/>
    <s v="682000"/>
    <m/>
    <n v="0"/>
    <n v="274386.42"/>
    <s v="Správa D."/>
    <s v="hlavní"/>
    <x v="2"/>
    <m/>
  </r>
  <r>
    <d v="2022-03-17T00:00:00"/>
    <s v="Banka"/>
    <s v="DG0030001"/>
    <m/>
    <m/>
    <s v="THE ROTARY FOUNDATIO"/>
    <s v="221003"/>
    <s v="682000"/>
    <m/>
    <n v="0"/>
    <n v="1068979"/>
    <s v="Správa D."/>
    <s v="hlavní"/>
    <x v="2"/>
    <m/>
  </r>
  <r>
    <d v="2022-04-30T00:00:00"/>
    <s v="Banka"/>
    <s v="SLOa0040005"/>
    <m/>
    <m/>
    <s v="DR2200511TO PROVIDE FOR THE UKRAINECRISIS IN UKRAINE"/>
    <s v="221002"/>
    <s v="682000"/>
    <s v="EUR"/>
    <n v="45000"/>
    <n v="1148850"/>
    <s v="Správa D."/>
    <s v="hlavní"/>
    <x v="2"/>
    <m/>
  </r>
  <r>
    <d v="2022-05-31T00:00:00"/>
    <s v="Banka"/>
    <s v="SLOa0050005"/>
    <m/>
    <m/>
    <s v="DR2200552 TO PROVIDE FIVE AMBULANCES"/>
    <s v="221002"/>
    <s v="682000"/>
    <s v="EUR"/>
    <n v="47500"/>
    <n v="1212675"/>
    <s v="Správa D."/>
    <s v="hlavní"/>
    <x v="2"/>
    <m/>
  </r>
  <r>
    <d v="2022-05-31T00:00:00"/>
    <s v="Banka"/>
    <s v="SLOa0050010"/>
    <m/>
    <m/>
    <s v="Disaster Grant  Four trip train contribution from 1410 and 1430"/>
    <s v="221002"/>
    <s v="682000"/>
    <s v="EUR"/>
    <n v="47500"/>
    <n v="1212675"/>
    <s v="Správa D."/>
    <s v="hlavní"/>
    <x v="2"/>
    <m/>
  </r>
  <r>
    <d v="2022-06-30T00:00:00"/>
    <s v="Banka"/>
    <s v="SLOa0060006"/>
    <m/>
    <m/>
    <s v="The Rotary Foundation, DR06V2200617-001-001, DR2200617"/>
    <s v="221002"/>
    <s v="682000"/>
    <s v="EUR"/>
    <n v="93000"/>
    <n v="2374290"/>
    <s v="Správa D."/>
    <s v="hlavní"/>
    <x v="2"/>
    <m/>
  </r>
  <r>
    <d v="2022-06-30T00:00:00"/>
    <s v="Interní doklady"/>
    <s v="22IN012"/>
    <m/>
    <m/>
    <s v="Disaster Grant Four trip train contribution from 1410 and 1430 - přeúčtování do výnosů 2022/2023"/>
    <n v="384000"/>
    <s v="682000"/>
    <m/>
    <m/>
    <n v="-1212675"/>
    <m/>
    <m/>
    <x v="2"/>
    <m/>
  </r>
  <r>
    <d v="2022-05-01T00:00:00"/>
    <s v="Ostatní závazky"/>
    <s v="22OZ048"/>
    <m/>
    <s v="Vladimír Jandík"/>
    <s v="Příspěvek do TRF 2022"/>
    <s v="581010"/>
    <s v="325010"/>
    <s v="USD"/>
    <n v="45885"/>
    <n v="956289.29"/>
    <s v="Správa D."/>
    <s v="hlavní"/>
    <x v="3"/>
    <m/>
  </r>
  <r>
    <d v="2022-05-04T00:00:00"/>
    <s v="Banka"/>
    <s v="ČSOB0480001"/>
    <m/>
    <s v="Vladimír Jandík"/>
    <s v="Kurzové ztráty - závazky"/>
    <s v="545100"/>
    <s v="325010"/>
    <m/>
    <n v="0"/>
    <n v="148162.66"/>
    <s v="Správa D."/>
    <s v="hlavní"/>
    <x v="3"/>
    <m/>
  </r>
  <r>
    <d v="2021-08-12T00:00:00"/>
    <s v="Ostatní závazky"/>
    <s v="22OZ001"/>
    <m/>
    <s v="Ing. Gabriel Vjeszt"/>
    <s v="Cestovné"/>
    <s v="512010"/>
    <s v="325010"/>
    <s v="EUR"/>
    <n v="99.6"/>
    <n v="2542.79"/>
    <s v="Správa D."/>
    <s v="hlavní"/>
    <x v="4"/>
    <m/>
  </r>
  <r>
    <d v="2021-08-12T00:00:00"/>
    <s v="Ostatní závazky"/>
    <s v="22OZ001"/>
    <m/>
    <s v="Ing. Gabriel Vjeszt"/>
    <s v="Ubytování"/>
    <s v="518045"/>
    <s v="325010"/>
    <s v="EUR"/>
    <n v="52.58"/>
    <n v="1342.37"/>
    <m/>
    <m/>
    <x v="4"/>
    <m/>
  </r>
  <r>
    <d v="2021-08-28T00:00:00"/>
    <s v="Ostatní závazky"/>
    <s v="22OZ002"/>
    <m/>
    <s v="Ing. Gabriel Vjeszt"/>
    <s v="Nákup obálek Gabriel Vjeszt "/>
    <s v="501010"/>
    <s v="325010"/>
    <s v="EUR"/>
    <n v="88.25"/>
    <n v="2253.02"/>
    <m/>
    <m/>
    <x v="4"/>
    <m/>
  </r>
  <r>
    <d v="2021-08-31T00:00:00"/>
    <s v="Banka"/>
    <s v="SLOa0080011"/>
    <m/>
    <s v="Ing. Gabriel Vjeszt"/>
    <s v="Drobný nedoplatek"/>
    <s v="549010"/>
    <s v="221002"/>
    <s v="EUR"/>
    <n v="-0.12"/>
    <n v="-3.06"/>
    <s v="Správa D."/>
    <s v="hlavní"/>
    <x v="4"/>
    <m/>
  </r>
  <r>
    <d v="2021-09-09T00:00:00"/>
    <s v="Ostatní závazky"/>
    <s v="22OZ003"/>
    <m/>
    <s v="Ing. Gabriel Vjeszt"/>
    <s v="Cestovné Rožňava-Košice"/>
    <s v="512010"/>
    <s v="325010"/>
    <s v="EUR"/>
    <n v="18"/>
    <n v="459.54"/>
    <s v="Správa D."/>
    <s v="hlavní"/>
    <x v="4"/>
    <m/>
  </r>
  <r>
    <d v="2021-09-09T00:00:00"/>
    <s v="Ostatní závazky"/>
    <s v="22OZ003"/>
    <m/>
    <s v="Ing. Gabriel Vjeszt"/>
    <s v="Podání balíku DHL"/>
    <s v="518020"/>
    <s v="325010"/>
    <s v="EUR"/>
    <n v="88"/>
    <n v="2246.64"/>
    <m/>
    <m/>
    <x v="4"/>
    <m/>
  </r>
  <r>
    <d v="2022-04-14T00:00:00"/>
    <s v="Ostatní závazky"/>
    <s v="22OZ040"/>
    <m/>
    <s v="Gabriel Vjeszt"/>
    <s v="Cestovné"/>
    <s v="512010"/>
    <s v="325010"/>
    <s v="EUR"/>
    <n v="34.18"/>
    <n v="872.62"/>
    <s v="Správa D."/>
    <s v="hlavní"/>
    <x v="4"/>
    <m/>
  </r>
  <r>
    <d v="2022-04-14T00:00:00"/>
    <s v="Ostatní závazky"/>
    <s v="22OZ040"/>
    <m/>
    <s v="Gabriel Vjeszt"/>
    <s v="Ubytování"/>
    <s v="518045"/>
    <s v="325010"/>
    <s v="EUR"/>
    <n v="74.430000000000007"/>
    <n v="1900.2"/>
    <s v="Správa D."/>
    <s v="hlavní"/>
    <x v="4"/>
    <m/>
  </r>
  <r>
    <d v="2022-04-14T00:00:00"/>
    <s v="Ostatní závazky"/>
    <s v="22OZ040"/>
    <m/>
    <s v="Gabriel Vjeszt"/>
    <s v="Účastnický poplatek"/>
    <s v="518037"/>
    <s v="325010"/>
    <s v="EUR"/>
    <n v="5.46"/>
    <n v="139.38999999999999"/>
    <s v="Správa D."/>
    <s v="hlavní"/>
    <x v="4"/>
    <m/>
  </r>
  <r>
    <d v="2022-06-28T00:00:00"/>
    <s v="Ostatní závazky"/>
    <s v="22OZ060"/>
    <m/>
    <s v="Gabriel Vjeszt"/>
    <s v="Cestovní příkaz, Gabriel Vjeszt, účast na DK 2022 Zlín"/>
    <s v="512010"/>
    <s v="325010"/>
    <s v="EUR"/>
    <n v="270.27999999999997"/>
    <n v="6900.25"/>
    <s v="Správa D."/>
    <s v="hlavní"/>
    <x v="4"/>
    <m/>
  </r>
  <r>
    <d v="2022-06-30T00:00:00"/>
    <s v="Interní doklady"/>
    <s v="22IN005"/>
    <m/>
    <m/>
    <s v="Zaokrouhlení k 22OZ001"/>
    <s v="518045"/>
    <s v="325010"/>
    <m/>
    <n v="0"/>
    <n v="-0.01"/>
    <s v="Správa D."/>
    <s v="hlavní"/>
    <x v="4"/>
    <m/>
  </r>
  <r>
    <d v="2022-06-30T00:00:00"/>
    <s v="Ostatní závazky"/>
    <s v="22OZ074"/>
    <m/>
    <s v="Gabriel Vjeszt"/>
    <s v="Cestovní příkaz, Gabriel Vjeszt, účast na slavnosti k 30. výročí založení klubu, B.Bystrica"/>
    <s v="512010"/>
    <s v="325010"/>
    <s v="EUR"/>
    <n v="116.02"/>
    <n v="2961.99"/>
    <s v="Správa D."/>
    <s v="hlavní"/>
    <x v="4"/>
    <m/>
  </r>
  <r>
    <d v="2022-03-15T00:00:00"/>
    <s v="Banka"/>
    <s v="ČSOB0230001"/>
    <m/>
    <m/>
    <s v="ROTARY KLUB ZLÍN-PETS 2022, D.Pavelková"/>
    <s v="221001"/>
    <s v="602100"/>
    <m/>
    <n v="0"/>
    <n v="1500"/>
    <s v="Správa D."/>
    <s v="hlavní"/>
    <x v="5"/>
    <m/>
  </r>
  <r>
    <d v="2022-03-15T00:00:00"/>
    <s v="Banka"/>
    <s v="ČSOB0230002"/>
    <m/>
    <m/>
    <s v="ROTARY KLUB ZLÍN-PETS 2022, J.Nemy"/>
    <s v="221001"/>
    <s v="602100"/>
    <m/>
    <n v="0"/>
    <n v="1500"/>
    <s v="Správa D."/>
    <s v="hlavní"/>
    <x v="5"/>
    <m/>
  </r>
  <r>
    <d v="2022-03-16T00:00:00"/>
    <s v="Banka"/>
    <s v="ČSOB0240001"/>
    <m/>
    <m/>
    <s v="Rotary klub Praha Staré Město -PETS 2022"/>
    <s v="221001"/>
    <s v="602100"/>
    <m/>
    <n v="0"/>
    <n v="3000"/>
    <s v="Správa D."/>
    <s v="hlavní"/>
    <x v="5"/>
    <m/>
  </r>
  <r>
    <d v="2022-03-16T00:00:00"/>
    <s v="Banka"/>
    <s v="ČSOB0240002"/>
    <m/>
    <m/>
    <s v="ROTARY CLUB JINDŘICH PETS2022"/>
    <s v="221001"/>
    <s v="602100"/>
    <m/>
    <n v="0"/>
    <n v="1500"/>
    <s v="Správa D."/>
    <s v="hlavní"/>
    <x v="5"/>
    <m/>
  </r>
  <r>
    <d v="2022-03-17T00:00:00"/>
    <s v="Banka"/>
    <s v="ČSOB0250001"/>
    <m/>
    <m/>
    <s v="Rotary klub Praha City PETS 2022"/>
    <s v="221001"/>
    <s v="602100"/>
    <m/>
    <n v="0"/>
    <n v="3000"/>
    <s v="Správa D."/>
    <s v="hlavní"/>
    <x v="5"/>
    <m/>
  </r>
  <r>
    <d v="2022-03-17T00:00:00"/>
    <s v="Banka"/>
    <s v="ČSOB0250002"/>
    <m/>
    <m/>
    <s v="Rotary klub Kroměříž PETS 2022"/>
    <s v="221001"/>
    <s v="602100"/>
    <m/>
    <n v="0"/>
    <n v="3000"/>
    <s v="Správa D."/>
    <s v="hlavní"/>
    <x v="5"/>
    <m/>
  </r>
  <r>
    <d v="2022-03-18T00:00:00"/>
    <s v="Banka"/>
    <s v="ČSOB0260001"/>
    <m/>
    <m/>
    <s v="ROTARY CLUB PŘEROV PETS 2022"/>
    <s v="221001"/>
    <s v="602100"/>
    <m/>
    <n v="0"/>
    <n v="3000"/>
    <s v="Správa D."/>
    <s v="hlavní"/>
    <x v="5"/>
    <m/>
  </r>
  <r>
    <d v="2022-03-18T00:00:00"/>
    <s v="Banka"/>
    <s v="ČSOB0260002"/>
    <m/>
    <m/>
    <s v="Rotary klub Frýdek-Místek a Kopřivníce PETS 2022"/>
    <s v="221001"/>
    <s v="602100"/>
    <m/>
    <n v="0"/>
    <n v="1500"/>
    <s v="Správa D."/>
    <s v="hlavní"/>
    <x v="5"/>
    <m/>
  </r>
  <r>
    <d v="2022-03-20T00:00:00"/>
    <s v="Banka"/>
    <s v="ČSOB0270001"/>
    <m/>
    <m/>
    <s v="Rotary club Poděbrady, PETS 2022"/>
    <s v="221001"/>
    <s v="602100"/>
    <m/>
    <n v="0"/>
    <n v="3000"/>
    <s v="Správa D."/>
    <s v="hlavní"/>
    <x v="5"/>
    <m/>
  </r>
  <r>
    <d v="2022-03-20T00:00:00"/>
    <s v="Banka"/>
    <s v="ČSOB0270002"/>
    <m/>
    <m/>
    <s v="Rotary klub Beroun PETS 2022"/>
    <s v="221001"/>
    <s v="602100"/>
    <m/>
    <n v="0"/>
    <n v="1500"/>
    <s v="Správa D."/>
    <s v="hlavní"/>
    <x v="5"/>
    <m/>
  </r>
  <r>
    <d v="2022-03-21T00:00:00"/>
    <s v="Banka"/>
    <s v="ČSOB0280001"/>
    <m/>
    <m/>
    <s v="RC Znojmo Vojtěch Jaroš PETS 2022"/>
    <s v="221001"/>
    <s v="602100"/>
    <m/>
    <n v="0"/>
    <n v="3000"/>
    <s v="Správa D."/>
    <s v="hlavní"/>
    <x v="5"/>
    <m/>
  </r>
  <r>
    <d v="2022-03-21T00:00:00"/>
    <s v="Banka"/>
    <s v="ČSOB0280002"/>
    <m/>
    <m/>
    <s v="Rotary Club Klatovy PETS 2022"/>
    <s v="221001"/>
    <s v="602100"/>
    <m/>
    <n v="0"/>
    <n v="3000"/>
    <s v="Správa D."/>
    <s v="hlavní"/>
    <x v="5"/>
    <m/>
  </r>
  <r>
    <d v="2022-03-21T00:00:00"/>
    <s v="Banka"/>
    <s v="ČSOB0280003"/>
    <m/>
    <m/>
    <s v="ROTARY KLUB UHERSKÝ BROD PETS 2022"/>
    <s v="221001"/>
    <s v="602100"/>
    <m/>
    <n v="0"/>
    <n v="1500"/>
    <s v="Správa D."/>
    <s v="hlavní"/>
    <x v="5"/>
    <m/>
  </r>
  <r>
    <d v="2022-03-21T00:00:00"/>
    <s v="Banka"/>
    <s v="ČSOB0280004"/>
    <m/>
    <m/>
    <s v="Rotary club Opava PETS 2022"/>
    <s v="221001"/>
    <s v="602100"/>
    <m/>
    <n v="0"/>
    <n v="3000"/>
    <s v="Správa D."/>
    <s v="hlavní"/>
    <x v="5"/>
    <m/>
  </r>
  <r>
    <d v="2022-03-21T00:00:00"/>
    <s v="Banka"/>
    <s v="ČSOB0280005"/>
    <m/>
    <m/>
    <s v="RC Ostrava Mgr. Josef Melecký PETS 2022"/>
    <s v="221001"/>
    <s v="602100"/>
    <m/>
    <n v="0"/>
    <n v="3000"/>
    <s v="Správa D."/>
    <s v="hlavní"/>
    <x v="5"/>
    <m/>
  </r>
  <r>
    <d v="2022-03-22T00:00:00"/>
    <s v="Banka"/>
    <s v="ČSOB0290001"/>
    <m/>
    <m/>
    <s v="ROTARY KLUB CESKE BUDĚJOVICE PETS 2022"/>
    <s v="221001"/>
    <s v="602100"/>
    <m/>
    <n v="0"/>
    <n v="3000"/>
    <s v="Správa D."/>
    <s v="hlavní"/>
    <x v="5"/>
    <m/>
  </r>
  <r>
    <d v="2022-03-23T00:00:00"/>
    <s v="Banka"/>
    <s v="ČSOB0300001"/>
    <m/>
    <m/>
    <s v="ROTARY KLUB JICIN - NYMBURK PETS 2022"/>
    <s v="221001"/>
    <s v="602100"/>
    <m/>
    <n v="0"/>
    <n v="1500"/>
    <s v="Správa D."/>
    <s v="hlavní"/>
    <x v="5"/>
    <m/>
  </r>
  <r>
    <d v="2022-03-23T00:00:00"/>
    <s v="Banka"/>
    <s v="ČSOB0300002"/>
    <m/>
    <m/>
    <s v="ROTARY KLUB JICIN - NYMBURK PETS 2022"/>
    <s v="221001"/>
    <s v="602100"/>
    <m/>
    <n v="0"/>
    <n v="1500"/>
    <s v="Správa D."/>
    <s v="hlavní"/>
    <x v="5"/>
    <m/>
  </r>
  <r>
    <d v="2022-03-23T00:00:00"/>
    <s v="Banka"/>
    <s v="ČSOB0300003"/>
    <m/>
    <m/>
    <s v="ROTARY CLUB PLZEN PETS 2022"/>
    <s v="221001"/>
    <s v="602100"/>
    <m/>
    <n v="0"/>
    <n v="3000"/>
    <s v="Správa D."/>
    <s v="hlavní"/>
    <x v="5"/>
    <m/>
  </r>
  <r>
    <d v="2022-03-23T00:00:00"/>
    <s v="Banka"/>
    <s v="ČSOB0300004"/>
    <m/>
    <m/>
    <s v="Rotary klub Frýdek-Místek a Kopřivnice PETS 2022"/>
    <s v="221001"/>
    <s v="602100"/>
    <m/>
    <n v="0"/>
    <n v="1500"/>
    <s v="Správa D."/>
    <s v="hlavní"/>
    <x v="5"/>
    <m/>
  </r>
  <r>
    <d v="2022-03-23T00:00:00"/>
    <s v="Banka"/>
    <s v="ČSOB0300005"/>
    <m/>
    <m/>
    <s v="Rotary Club Liberec PETS 2022"/>
    <s v="221001"/>
    <s v="602100"/>
    <m/>
    <n v="0"/>
    <n v="1500"/>
    <s v="Správa D."/>
    <s v="hlavní"/>
    <x v="5"/>
    <m/>
  </r>
  <r>
    <d v="2022-03-23T00:00:00"/>
    <s v="Banka"/>
    <s v="ČSOB0300006"/>
    <m/>
    <m/>
    <s v="Rotary klub Brno City PETS 2022"/>
    <s v="221001"/>
    <s v="602100"/>
    <m/>
    <n v="0"/>
    <n v="3000"/>
    <s v="Správa D."/>
    <s v="hlavní"/>
    <x v="5"/>
    <m/>
  </r>
  <r>
    <d v="2022-03-24T00:00:00"/>
    <s v="Banka"/>
    <s v="ČSOB0310001"/>
    <m/>
    <m/>
    <s v="SURANSKY JAROSLAV pats 2022"/>
    <s v="221001"/>
    <s v="602100"/>
    <m/>
    <n v="0"/>
    <n v="1500"/>
    <s v="Správa D."/>
    <s v="hlavní"/>
    <x v="5"/>
    <m/>
  </r>
  <r>
    <d v="2022-03-24T00:00:00"/>
    <s v="Banka"/>
    <s v="ČSOB0310002"/>
    <m/>
    <m/>
    <s v="ROTARY CLUB PARDUBICE PETS 2022"/>
    <s v="221001"/>
    <s v="602100"/>
    <m/>
    <n v="0"/>
    <n v="3000"/>
    <s v="Správa D."/>
    <s v="hlavní"/>
    <x v="5"/>
    <m/>
  </r>
  <r>
    <d v="2022-03-24T00:00:00"/>
    <s v="Banka"/>
    <s v="ČSOB0310003"/>
    <m/>
    <m/>
    <s v="Rotary Klub Telč PETS 2022"/>
    <s v="221001"/>
    <s v="602100"/>
    <m/>
    <n v="0"/>
    <n v="3000"/>
    <s v="Správa D."/>
    <s v="hlavní"/>
    <x v="5"/>
    <m/>
  </r>
  <r>
    <d v="2022-03-24T00:00:00"/>
    <s v="Banka"/>
    <s v="ČSOB0310004"/>
    <m/>
    <m/>
    <s v="ROTARY KLUB HLUBOKA PETS 2022"/>
    <s v="221001"/>
    <s v="602100"/>
    <m/>
    <n v="0"/>
    <n v="3000"/>
    <s v="Správa D."/>
    <s v="hlavní"/>
    <x v="5"/>
    <m/>
  </r>
  <r>
    <d v="2022-03-25T00:00:00"/>
    <s v="Banka"/>
    <s v="ČSOB0320002"/>
    <m/>
    <m/>
    <s v="ROTARY CLUB TABOR PETS 2022"/>
    <s v="221001"/>
    <s v="602100"/>
    <m/>
    <n v="0"/>
    <n v="1500"/>
    <s v="Správa D."/>
    <s v="hlavní"/>
    <x v="5"/>
    <m/>
  </r>
  <r>
    <d v="2022-03-25T00:00:00"/>
    <s v="Banka"/>
    <s v="ČSOB0320004"/>
    <m/>
    <m/>
    <s v="ROTARY CLUB PÍSEK PETS 2022"/>
    <s v="221001"/>
    <s v="602100"/>
    <m/>
    <n v="0"/>
    <n v="3000"/>
    <s v="Správa D."/>
    <s v="hlavní"/>
    <x v="5"/>
    <m/>
  </r>
  <r>
    <d v="2022-03-28T00:00:00"/>
    <s v="Banka"/>
    <s v="ČSOB0340001"/>
    <m/>
    <m/>
    <s v="Rotary Nadace D2240 Hana Gamrot"/>
    <s v="221001"/>
    <s v="602100"/>
    <m/>
    <n v="0"/>
    <n v="1500"/>
    <s v="Správa D."/>
    <s v="hlavní"/>
    <x v="5"/>
    <m/>
  </r>
  <r>
    <d v="2022-03-28T00:00:00"/>
    <s v="Banka"/>
    <s v="ČSOB0340002"/>
    <m/>
    <m/>
    <s v="ROTARY KLUB PROSTEJOV PETS 2022"/>
    <s v="221001"/>
    <s v="602100"/>
    <m/>
    <n v="0"/>
    <n v="3000"/>
    <s v="Správa D."/>
    <s v="hlavní"/>
    <x v="5"/>
    <m/>
  </r>
  <r>
    <d v="2022-03-28T00:00:00"/>
    <s v="Banka"/>
    <s v="ČSOB0340003"/>
    <m/>
    <m/>
    <s v="Rotary klub Praga Ekumena PETS 2022"/>
    <s v="221001"/>
    <s v="602100"/>
    <m/>
    <n v="0"/>
    <n v="1500"/>
    <s v="Správa D."/>
    <s v="hlavní"/>
    <x v="5"/>
    <m/>
  </r>
  <r>
    <d v="2022-03-29T00:00:00"/>
    <s v="Banka"/>
    <s v="ČSOB0350001"/>
    <m/>
    <m/>
    <s v="ROTARY KLUB VALTICE PETS 2022"/>
    <s v="221001"/>
    <s v="602100"/>
    <m/>
    <n v="0"/>
    <n v="3000"/>
    <s v="Správa D."/>
    <s v="hlavní"/>
    <x v="5"/>
    <m/>
  </r>
  <r>
    <d v="2022-03-31T00:00:00"/>
    <s v="Banka"/>
    <s v="ČSOB0360002"/>
    <m/>
    <m/>
    <s v="Rotary Club Prague International PETS 2022"/>
    <s v="221001"/>
    <s v="602100"/>
    <m/>
    <n v="0"/>
    <n v="3000"/>
    <s v="Správa D."/>
    <s v="hlavní"/>
    <x v="5"/>
    <m/>
  </r>
  <r>
    <d v="2022-03-31T00:00:00"/>
    <s v="Banka"/>
    <s v="ČSOB0360003"/>
    <m/>
    <m/>
    <s v="RC Zlín NOVAKOVA KAROLINA PETS 2022"/>
    <s v="221001"/>
    <s v="602100"/>
    <m/>
    <n v="0"/>
    <n v="1500"/>
    <s v="Správa D."/>
    <s v="hlavní"/>
    <x v="5"/>
    <m/>
  </r>
  <r>
    <d v="2022-03-31T00:00:00"/>
    <s v="Banka"/>
    <s v="ČSOB0360005"/>
    <m/>
    <m/>
    <s v="ROTARY CLUB HK PETS 2022"/>
    <s v="221001"/>
    <s v="602100"/>
    <m/>
    <n v="0"/>
    <n v="3000"/>
    <s v="Správa D."/>
    <s v="hlavní"/>
    <x v="5"/>
    <m/>
  </r>
  <r>
    <d v="2022-03-31T00:00:00"/>
    <s v="Banka"/>
    <s v="SLOa0030003"/>
    <m/>
    <m/>
    <s v="RC Kosice - PETS 2022, 2 ks"/>
    <s v="221002"/>
    <s v="602100"/>
    <s v="EUR"/>
    <n v="120"/>
    <n v="3063.6"/>
    <s v="Správa D."/>
    <s v="hlavní"/>
    <x v="5"/>
    <m/>
  </r>
  <r>
    <d v="2022-03-31T00:00:00"/>
    <s v="Banka"/>
    <s v="SLOa0030004"/>
    <m/>
    <m/>
    <s v="MUDR. Valach PETS 2022"/>
    <s v="221002"/>
    <s v="602100"/>
    <s v="EUR"/>
    <n v="60"/>
    <n v="1531.8"/>
    <s v="Správa D."/>
    <s v="hlavní"/>
    <x v="5"/>
    <m/>
  </r>
  <r>
    <d v="2022-03-31T00:00:00"/>
    <s v="Banka"/>
    <s v="SLOa0030005"/>
    <m/>
    <m/>
    <s v="RC MARTIN  PETS 2022"/>
    <s v="221002"/>
    <s v="602100"/>
    <s v="EUR"/>
    <n v="120"/>
    <n v="3063.6"/>
    <s v="Správa D."/>
    <s v="hlavní"/>
    <x v="5"/>
    <m/>
  </r>
  <r>
    <d v="2022-03-31T00:00:00"/>
    <s v="Banka"/>
    <s v="SLOa0030007"/>
    <m/>
    <m/>
    <s v="Rotary Club NZ PETS2022"/>
    <s v="221002"/>
    <s v="602100"/>
    <s v="EUR"/>
    <n v="120"/>
    <n v="3063.6"/>
    <s v="Správa D."/>
    <s v="hlavní"/>
    <x v="5"/>
    <m/>
  </r>
  <r>
    <d v="2022-03-31T00:00:00"/>
    <s v="Banka"/>
    <s v="SLOa0030008"/>
    <m/>
    <m/>
    <s v="PETS2022,RC TRENCIN,SAJBIDOR R. STRIEZENEC M.-DISTRIKTNE ZHROMAZDENIE"/>
    <s v="221002"/>
    <s v="602100"/>
    <s v="EUR"/>
    <n v="120"/>
    <n v="3063.6"/>
    <s v="Správa D."/>
    <s v="hlavní"/>
    <x v="5"/>
    <m/>
  </r>
  <r>
    <d v="2022-03-31T00:00:00"/>
    <s v="Banka"/>
    <s v="SLOa0030009"/>
    <m/>
    <m/>
    <s v="RC Banska Bystrica-PETS 2022,3osoby RC BB - S.Horv ath, J.Holecek RAC BB - L. Horvathova"/>
    <s v="221002"/>
    <s v="602100"/>
    <s v="EUR"/>
    <n v="180"/>
    <n v="4595.3999999999996"/>
    <s v="Správa D."/>
    <s v="hlavní"/>
    <x v="5"/>
    <m/>
  </r>
  <r>
    <d v="2022-03-31T00:00:00"/>
    <s v="Banka"/>
    <s v="SLOa0030010"/>
    <m/>
    <m/>
    <s v="RC BB Classic PETS 2022"/>
    <s v="221002"/>
    <s v="602100"/>
    <s v="EUR"/>
    <n v="120"/>
    <n v="3063.6"/>
    <s v="Správa D."/>
    <s v="hlavní"/>
    <x v="5"/>
    <m/>
  </r>
  <r>
    <d v="2022-03-31T00:00:00"/>
    <s v="Banka"/>
    <s v="SLOa0030011"/>
    <m/>
    <m/>
    <s v="RC Zvolen PETS 2022"/>
    <s v="221002"/>
    <s v="602100"/>
    <s v="EUR"/>
    <n v="60"/>
    <n v="1531.8"/>
    <s v="Správa D."/>
    <s v="hlavní"/>
    <x v="5"/>
    <m/>
  </r>
  <r>
    <d v="2022-03-31T00:00:00"/>
    <s v="Banka"/>
    <s v="SLOa0030012"/>
    <m/>
    <m/>
    <s v="RC Bratislava Intl.PETS 2022"/>
    <s v="221002"/>
    <s v="602100"/>
    <s v="EUR"/>
    <n v="120"/>
    <n v="3063.6"/>
    <s v="Správa D."/>
    <s v="hlavní"/>
    <x v="5"/>
    <m/>
  </r>
  <r>
    <d v="2022-03-31T00:00:00"/>
    <s v="Banka"/>
    <s v="SLOa0030013"/>
    <m/>
    <m/>
    <s v="RC Piešťany PETS 2022"/>
    <s v="221002"/>
    <s v="602100"/>
    <s v="EUR"/>
    <n v="120"/>
    <n v="3063.6"/>
    <s v="Správa D."/>
    <s v="hlavní"/>
    <x v="5"/>
    <m/>
  </r>
  <r>
    <d v="2022-03-31T00:00:00"/>
    <s v="Banka"/>
    <s v="SLOa0030014"/>
    <m/>
    <m/>
    <s v="RC Presov-Saris PETS 2022"/>
    <s v="221002"/>
    <s v="602100"/>
    <s v="EUR"/>
    <n v="120"/>
    <n v="3063.6"/>
    <s v="Správa D."/>
    <s v="hlavní"/>
    <x v="5"/>
    <m/>
  </r>
  <r>
    <d v="2022-03-31T00:00:00"/>
    <s v="Banka"/>
    <s v="SLOa0030015"/>
    <m/>
    <m/>
    <s v="RCKC PETS2022"/>
    <s v="221002"/>
    <s v="602100"/>
    <s v="EUR"/>
    <n v="120"/>
    <n v="3063.6"/>
    <s v="Správa D."/>
    <s v="hlavní"/>
    <x v="5"/>
    <m/>
  </r>
  <r>
    <d v="2022-03-31T00:00:00"/>
    <s v="Banka"/>
    <s v="SLOa0030016"/>
    <m/>
    <m/>
    <s v="RC Spisska Nova Ves PETS 2022"/>
    <s v="221002"/>
    <s v="602100"/>
    <s v="EUR"/>
    <n v="60"/>
    <n v="1531.8"/>
    <s v="Správa D."/>
    <s v="hlavní"/>
    <x v="5"/>
    <m/>
  </r>
  <r>
    <d v="2022-03-31T00:00:00"/>
    <s v="Banka"/>
    <s v="SLOa0030017"/>
    <m/>
    <m/>
    <s v="Rotary klub Nitra Harmony, PETS 2022"/>
    <s v="221002"/>
    <s v="602100"/>
    <s v="EUR"/>
    <n v="120"/>
    <n v="3063.6"/>
    <s v="Správa D."/>
    <s v="hlavní"/>
    <x v="5"/>
    <m/>
  </r>
  <r>
    <d v="2022-03-31T00:00:00"/>
    <s v="Banka"/>
    <s v="SLOa0030018"/>
    <m/>
    <m/>
    <s v="RC Danube PETS 2022"/>
    <s v="221002"/>
    <s v="602100"/>
    <s v="EUR"/>
    <n v="60"/>
    <n v="1531.8"/>
    <s v="Správa D."/>
    <s v="hlavní"/>
    <x v="5"/>
    <m/>
  </r>
  <r>
    <d v="2022-03-31T00:00:00"/>
    <s v="Banka"/>
    <s v="SLOa0030019"/>
    <m/>
    <m/>
    <s v="RC Zilina Inter Pets 22CN 90517"/>
    <s v="221002"/>
    <s v="602100"/>
    <s v="EUR"/>
    <n v="120"/>
    <n v="3063.6"/>
    <s v="Správa D."/>
    <s v="hlavní"/>
    <x v="5"/>
    <m/>
  </r>
  <r>
    <d v="2022-03-31T00:00:00"/>
    <s v="Banka"/>
    <s v="SLOa0030020"/>
    <m/>
    <m/>
    <s v="RC Zilina PETS 2022 2x poplatok prezident+sekretar"/>
    <s v="221002"/>
    <s v="602100"/>
    <s v="EUR"/>
    <n v="120"/>
    <n v="3063.6"/>
    <s v="Správa D."/>
    <s v="hlavní"/>
    <x v="5"/>
    <m/>
  </r>
  <r>
    <d v="2022-03-31T00:00:00"/>
    <s v="Banka"/>
    <s v="SLOa0030021"/>
    <m/>
    <m/>
    <s v="RC Rožňava PETS 2022"/>
    <s v="221002"/>
    <s v="602100"/>
    <s v="EUR"/>
    <n v="120"/>
    <n v="3063.6"/>
    <s v="Správa D."/>
    <s v="hlavní"/>
    <x v="5"/>
    <m/>
  </r>
  <r>
    <d v="2022-03-31T00:00:00"/>
    <s v="Banka"/>
    <s v="SLOa0030023"/>
    <m/>
    <m/>
    <s v="RC Liptovsky Mikulas PETS 2022"/>
    <s v="221002"/>
    <s v="602100"/>
    <s v="EUR"/>
    <n v="120"/>
    <n v="3063.6"/>
    <s v="Správa D."/>
    <s v="hlavní"/>
    <x v="5"/>
    <m/>
  </r>
  <r>
    <d v="2022-03-31T00:00:00"/>
    <s v="Banka"/>
    <s v="SLOa0030024"/>
    <m/>
    <m/>
    <s v="Rotary Club Poprad PETS 2022"/>
    <s v="221002"/>
    <s v="602100"/>
    <s v="EUR"/>
    <n v="120"/>
    <n v="3063.6"/>
    <s v="Správa D."/>
    <s v="hlavní"/>
    <x v="5"/>
    <m/>
  </r>
  <r>
    <d v="2022-04-04T00:00:00"/>
    <s v="Banka"/>
    <s v="ČSOB0370003"/>
    <m/>
    <m/>
    <s v="ROTARY CLUB OLOMOUC PETS 2022"/>
    <s v="221001"/>
    <s v="602100"/>
    <m/>
    <n v="0"/>
    <n v="3000"/>
    <s v="Správa D."/>
    <s v="hlavní"/>
    <x v="5"/>
    <m/>
  </r>
  <r>
    <d v="2022-04-05T00:00:00"/>
    <s v="Banka"/>
    <s v="ČSOB0380001"/>
    <m/>
    <m/>
    <s v="ROTARY CLUB OSTRAVA PETS 2022"/>
    <s v="221001"/>
    <s v="602100"/>
    <m/>
    <n v="0"/>
    <n v="3000"/>
    <s v="Správa D."/>
    <s v="hlavní"/>
    <x v="5"/>
    <m/>
  </r>
  <r>
    <d v="2022-04-05T00:00:00"/>
    <s v="Banka"/>
    <s v="ČSOB0380002"/>
    <m/>
    <m/>
    <s v="ROTARY CLUB JIHLAVA PETS 2022"/>
    <s v="221001"/>
    <s v="602100"/>
    <m/>
    <n v="0"/>
    <n v="3000"/>
    <s v="Správa D."/>
    <s v="hlavní"/>
    <x v="5"/>
    <m/>
  </r>
  <r>
    <d v="2022-04-06T00:00:00"/>
    <s v="Banka"/>
    <s v="ČSOB0390001"/>
    <m/>
    <m/>
    <s v="Rotary klub Praha PETS 2022"/>
    <s v="221001"/>
    <s v="602100"/>
    <m/>
    <n v="0"/>
    <n v="1500"/>
    <s v="Správa D."/>
    <s v="hlavní"/>
    <x v="5"/>
    <m/>
  </r>
  <r>
    <d v="2022-04-07T00:00:00"/>
    <s v="Banka"/>
    <s v="ČSOB0400001"/>
    <m/>
    <m/>
    <s v="ROTARY CLUB MOST PETS 2022"/>
    <s v="221001"/>
    <s v="602100"/>
    <m/>
    <n v="0"/>
    <n v="4500"/>
    <s v="Správa D."/>
    <s v="hlavní"/>
    <x v="5"/>
    <m/>
  </r>
  <r>
    <d v="2022-04-08T00:00:00"/>
    <s v="Banka"/>
    <s v="ČSOB0410001"/>
    <m/>
    <m/>
    <s v="RC PLZEN BESEDA PETS 2022"/>
    <s v="221001"/>
    <s v="602100"/>
    <m/>
    <n v="0"/>
    <n v="1500"/>
    <s v="Správa D."/>
    <s v="hlavní"/>
    <x v="5"/>
    <m/>
  </r>
  <r>
    <d v="2022-04-11T00:00:00"/>
    <s v="Banka"/>
    <s v="ČSOB0420001"/>
    <m/>
    <m/>
    <s v="ROTARY CLUB TRUTNOV PETS 2022"/>
    <s v="221001"/>
    <s v="602100"/>
    <m/>
    <n v="0"/>
    <n v="1500"/>
    <s v="Správa D."/>
    <s v="hlavní"/>
    <x v="5"/>
    <m/>
  </r>
  <r>
    <d v="2022-04-22T00:00:00"/>
    <s v="Banka"/>
    <s v="ČSOB0430003"/>
    <m/>
    <m/>
    <s v="ROTARY CLUB OLOMOUC PETS 2022"/>
    <s v="221001"/>
    <s v="602100"/>
    <m/>
    <n v="0"/>
    <n v="3000"/>
    <s v="Správa D."/>
    <s v="hlavní"/>
    <x v="5"/>
    <m/>
  </r>
  <r>
    <d v="2022-04-30T00:00:00"/>
    <s v="Banka"/>
    <s v="SLOa0040001"/>
    <m/>
    <m/>
    <s v="RC Dunajska Streda PETS 2022"/>
    <s v="221002"/>
    <s v="602100"/>
    <s v="EUR"/>
    <n v="120"/>
    <n v="3063.6"/>
    <s v="Správa D."/>
    <s v="hlavní"/>
    <x v="5"/>
    <m/>
  </r>
  <r>
    <d v="2022-04-30T00:00:00"/>
    <s v="Banka"/>
    <s v="SLOa0040002"/>
    <m/>
    <m/>
    <s v="RC Kosice Classic PETS 2022"/>
    <s v="221002"/>
    <s v="602100"/>
    <s v="EUR"/>
    <n v="180"/>
    <n v="4595.3999999999996"/>
    <s v="Správa D."/>
    <s v="hlavní"/>
    <x v="5"/>
    <m/>
  </r>
  <r>
    <d v="2022-04-30T00:00:00"/>
    <s v="Banka"/>
    <s v="SLOa0040003"/>
    <m/>
    <m/>
    <s v="RC Nitra PETS 2022"/>
    <s v="221002"/>
    <s v="602100"/>
    <s v="EUR"/>
    <n v="60"/>
    <n v="1531.8"/>
    <s v="Správa D."/>
    <s v="hlavní"/>
    <x v="5"/>
    <m/>
  </r>
  <r>
    <d v="2022-04-30T00:00:00"/>
    <s v="Banka"/>
    <s v="SLOa0040012"/>
    <m/>
    <m/>
    <s v="RC Trebisov PETS 2022"/>
    <s v="221002"/>
    <s v="602100"/>
    <s v="EUR"/>
    <n v="120"/>
    <n v="3063.6"/>
    <s v="Správa D."/>
    <s v="hlavní"/>
    <x v="5"/>
    <m/>
  </r>
  <r>
    <d v="2022-05-24T00:00:00"/>
    <s v="Banka"/>
    <s v="ČSOB0500001"/>
    <m/>
    <m/>
    <s v="Karolína Nováková - vratka PETS 2022"/>
    <s v="221001"/>
    <s v="602100"/>
    <m/>
    <n v="0"/>
    <n v="-1500"/>
    <s v="Správa D."/>
    <s v="hlavní"/>
    <x v="5"/>
    <m/>
  </r>
  <r>
    <d v="2022-06-03T00:00:00"/>
    <s v="Banka"/>
    <s v="ČSOB0530001"/>
    <m/>
    <m/>
    <s v="Rotary klub Praga Ek"/>
    <s v="221001"/>
    <s v="602100"/>
    <m/>
    <n v="0"/>
    <n v="1500"/>
    <s v="Správa D."/>
    <s v="hlavní"/>
    <x v="5"/>
    <m/>
  </r>
  <r>
    <d v="2021-09-22T00:00:00"/>
    <s v="Banka"/>
    <s v="ČSOB0780001"/>
    <m/>
    <m/>
    <s v="The Rotary Foundation of Rotar International"/>
    <s v="221001"/>
    <s v="682000"/>
    <m/>
    <n v="0"/>
    <n v="525640"/>
    <s v="Správa D."/>
    <s v="hlavní"/>
    <x v="6"/>
    <m/>
  </r>
  <r>
    <d v="2021-10-12T00:00:00"/>
    <s v="Ostatní závazky"/>
    <s v="22OZ010"/>
    <m/>
    <s v="Milan Machovec"/>
    <s v="Cestovné Most-Plzeň-Klatovy-Fr. Lázně-Most"/>
    <s v="512010"/>
    <s v="325010"/>
    <m/>
    <n v="0"/>
    <n v="1248"/>
    <s v="Správa D."/>
    <s v="hlavní"/>
    <x v="7"/>
    <m/>
  </r>
  <r>
    <d v="2021-10-12T00:00:00"/>
    <s v="Ostatní závazky"/>
    <s v="22OZ010"/>
    <m/>
    <s v="Milan Machovec"/>
    <s v="Ubytování"/>
    <s v="518045"/>
    <s v="325010"/>
    <m/>
    <n v="0"/>
    <n v="3507"/>
    <s v="Správa D."/>
    <s v="hlavní"/>
    <x v="7"/>
    <m/>
  </r>
  <r>
    <d v="2021-10-20T00:00:00"/>
    <s v="Ostatní závazky"/>
    <s v="22OZ020"/>
    <m/>
    <s v="Peter Murko"/>
    <s v="Cestovní příkaz Peter Murko: Košice-Humenné-Trebišov 09/2021"/>
    <s v="512010"/>
    <s v="325010"/>
    <s v="EUR"/>
    <n v="30.36"/>
    <n v="775.09"/>
    <s v="Správa D."/>
    <s v="hlavní"/>
    <x v="7"/>
    <m/>
  </r>
  <r>
    <d v="2021-10-20T00:00:00"/>
    <s v="Ostatní závazky"/>
    <s v="22OZ021"/>
    <m/>
    <s v="Peter Murko"/>
    <s v="Cestovní příkaz Peter Murko: Košice-Prešov 09/2021"/>
    <s v="512010"/>
    <s v="325010"/>
    <s v="EUR"/>
    <n v="8.64"/>
    <n v="220.58"/>
    <s v="Správa D."/>
    <s v="hlavní"/>
    <x v="7"/>
    <m/>
  </r>
  <r>
    <d v="2021-10-22T00:00:00"/>
    <s v="Ostatní závazky"/>
    <s v="22OZ022"/>
    <m/>
    <s v="Peter Murko"/>
    <s v="Cestovní příkaz Peter Murko: Košice-Rožňava-Drienovecké kúpele 09/2021"/>
    <s v="512010"/>
    <s v="325010"/>
    <s v="EUR"/>
    <n v="16.440000000000001"/>
    <n v="419.71"/>
    <s v="Správa D."/>
    <s v="hlavní"/>
    <x v="7"/>
    <m/>
  </r>
  <r>
    <d v="2021-11-02T00:00:00"/>
    <s v="Ostatní závazky"/>
    <s v="22OZ023"/>
    <m/>
    <s v="Josef Šejvl"/>
    <s v="Cestovní příkaz Josef Šejvl Hradec Králové-Nymburk 11/2021 "/>
    <s v="512010"/>
    <s v="325010"/>
    <m/>
    <n v="0"/>
    <n v="432"/>
    <s v="Správa D."/>
    <s v="hlavní"/>
    <x v="7"/>
    <m/>
  </r>
  <r>
    <d v="2021-11-03T00:00:00"/>
    <s v="Ostatní závazky"/>
    <s v="22OZ024"/>
    <m/>
    <s v="Josef Šejvl"/>
    <s v="Cestovní příkaz Josef Šejvl Hradec Králové-Trutnov 11/2021 "/>
    <s v="512010"/>
    <s v="325010"/>
    <m/>
    <n v="0"/>
    <n v="336"/>
    <s v="Správa D."/>
    <s v="hlavní"/>
    <x v="7"/>
    <m/>
  </r>
  <r>
    <d v="2021-11-04T00:00:00"/>
    <s v="Ostatní závazky"/>
    <s v="22OZ025"/>
    <m/>
    <s v="Josef Šejvl"/>
    <s v="Cestovní příkaz Josef Šejvl Hradec Králové-Poděbrady 11/2021 "/>
    <s v="512010"/>
    <s v="325010"/>
    <m/>
    <n v="0"/>
    <n v="360"/>
    <s v="Správa D."/>
    <s v="hlavní"/>
    <x v="7"/>
    <m/>
  </r>
  <r>
    <d v="2021-11-10T00:00:00"/>
    <s v="Ostatní závazky"/>
    <s v="22OZ028"/>
    <m/>
    <s v="Josef Šejvl"/>
    <s v="Cestovní příkaz Josef Šejvl Hradec Králové-Pardubice 11/2021 "/>
    <s v="512010"/>
    <s v="325010"/>
    <m/>
    <n v="0"/>
    <n v="228"/>
    <s v="Správa D."/>
    <s v="hlavní"/>
    <x v="7"/>
    <m/>
  </r>
  <r>
    <d v="2021-11-11T00:00:00"/>
    <s v="Ostatní závazky"/>
    <s v="22OZ029"/>
    <m/>
    <s v="Josef Šejvl"/>
    <s v="Cestovní příkaz Josef Šejvl Hradec Králové-Liberec 11/2021 "/>
    <s v="512010"/>
    <s v="325010"/>
    <m/>
    <n v="0"/>
    <n v="624"/>
    <s v="Správa D."/>
    <s v="hlavní"/>
    <x v="7"/>
    <m/>
  </r>
  <r>
    <d v="2022-04-12T00:00:00"/>
    <s v="Ostatní závazky"/>
    <s v="22OZ037"/>
    <m/>
    <s v="Josef Šejvl"/>
    <s v="Cestovné"/>
    <s v="512010"/>
    <s v="325010"/>
    <m/>
    <n v="0"/>
    <n v="900"/>
    <s v="Správa D."/>
    <s v="hlavní"/>
    <x v="7"/>
    <m/>
  </r>
  <r>
    <d v="2022-04-12T00:00:00"/>
    <s v="Ostatní závazky"/>
    <s v="22OZ037"/>
    <m/>
    <s v="Josef Šejvl"/>
    <s v="Ubytování"/>
    <s v="518045"/>
    <s v="325010"/>
    <m/>
    <n v="0"/>
    <n v="2800"/>
    <s v="Správa D."/>
    <s v="hlavní"/>
    <x v="7"/>
    <m/>
  </r>
  <r>
    <d v="2022-04-12T00:00:00"/>
    <s v="Ostatní závazky"/>
    <s v="22OZ037"/>
    <m/>
    <s v="Josef Šejvl"/>
    <s v="Účastnický poplatek"/>
    <s v="518037"/>
    <s v="325010"/>
    <m/>
    <n v="0"/>
    <n v="200"/>
    <s v="Správa D."/>
    <s v="hlavní"/>
    <x v="7"/>
    <m/>
  </r>
  <r>
    <d v="2022-04-14T00:00:00"/>
    <s v="Ostatní závazky"/>
    <s v="22OZ039"/>
    <m/>
    <s v="Theodor Petřík"/>
    <s v="Cestovní příkaz Theodor Petřík - ubytování Olomouc 08.-10.04.2022"/>
    <s v="518045"/>
    <s v="325010"/>
    <m/>
    <n v="0"/>
    <n v="3000"/>
    <s v="Správa D."/>
    <s v="hlavní"/>
    <x v="7"/>
    <m/>
  </r>
  <r>
    <d v="2022-04-26T00:00:00"/>
    <s v="Ostatní závazky"/>
    <s v="22OZ046"/>
    <m/>
    <s v="Peter Murko"/>
    <s v="Cestovné"/>
    <s v="512010"/>
    <s v="325010"/>
    <s v="EUR"/>
    <n v="103.2"/>
    <n v="2634.7"/>
    <s v="Správa D."/>
    <s v="hlavní"/>
    <x v="7"/>
    <m/>
  </r>
  <r>
    <d v="2022-04-26T00:00:00"/>
    <s v="Ostatní závazky"/>
    <s v="22OZ046"/>
    <m/>
    <s v="Peter Murko"/>
    <s v="Ubytování"/>
    <s v="518045"/>
    <s v="325010"/>
    <s v="EUR"/>
    <n v="150.26"/>
    <n v="3836.14"/>
    <s v="Správa D."/>
    <s v="hlavní"/>
    <x v="7"/>
    <m/>
  </r>
  <r>
    <d v="2022-04-26T00:00:00"/>
    <s v="Ostatní závazky"/>
    <s v="22OZ046"/>
    <m/>
    <s v="Peter Murko"/>
    <s v="Zaokrouhlení"/>
    <s v="512010"/>
    <s v="325010"/>
    <s v="EUR"/>
    <n v="0"/>
    <n v="-0.01"/>
    <s v="Správa D."/>
    <s v="hlavní"/>
    <x v="7"/>
    <m/>
  </r>
  <r>
    <d v="2022-06-28T00:00:00"/>
    <s v="Ostatní závazky"/>
    <s v="22OZ056"/>
    <m/>
    <s v="Theodor Petřík"/>
    <s v="Cestovní příkaz, T. Petřík, ADG nocležné DK 2022 Zlín"/>
    <s v="512010"/>
    <s v="325010"/>
    <m/>
    <n v="0"/>
    <n v="3638"/>
    <s v="Správa D."/>
    <s v="hlavní"/>
    <x v="7"/>
    <m/>
  </r>
  <r>
    <d v="2022-06-28T00:00:00"/>
    <s v="Ostatní závazky"/>
    <s v="22OZ059"/>
    <m/>
    <s v="Josef Šejvl"/>
    <s v="Cestovní příkaz, J. Šejvl, DK Zlín 2022"/>
    <s v="512010"/>
    <s v="325010"/>
    <m/>
    <n v="0"/>
    <n v="1320"/>
    <s v="Správa D."/>
    <s v="hlavní"/>
    <x v="7"/>
    <m/>
  </r>
  <r>
    <d v="2022-06-28T00:00:00"/>
    <s v="Ostatní závazky"/>
    <s v="22OZ063"/>
    <m/>
    <s v="Milan Machovec"/>
    <s v="Cestovní příkaz, M. Machovec, účast na DK Zlín 2022"/>
    <s v="512010"/>
    <s v="325010"/>
    <m/>
    <n v="0"/>
    <n v="4036"/>
    <s v="Správa D."/>
    <s v="hlavní"/>
    <x v="7"/>
    <m/>
  </r>
  <r>
    <d v="2022-06-30T00:00:00"/>
    <s v="Ostatní závazky"/>
    <s v="22OZ075"/>
    <m/>
    <s v="Peter Murko"/>
    <s v="Cestovní příkaz, Peter Murko účast na DK 2022 ve Zlíně"/>
    <s v="512010"/>
    <s v="325010"/>
    <s v="EUR"/>
    <n v="316.61"/>
    <n v="8083.05"/>
    <s v="Správa D."/>
    <s v="hlavní"/>
    <x v="7"/>
    <m/>
  </r>
  <r>
    <d v="2022-02-04T00:00:00"/>
    <s v="Vydané faktury"/>
    <s v="22FV075"/>
    <s v="Rotary club Banská Bystrica "/>
    <s v="28799"/>
    <s v="Seznamy členů"/>
    <s v="311001"/>
    <s v="604200"/>
    <s v="EUR"/>
    <n v="241.5"/>
    <n v="6003.69"/>
    <s v="Správa D."/>
    <s v="hlavní"/>
    <x v="8"/>
    <m/>
  </r>
  <r>
    <d v="2022-02-04T00:00:00"/>
    <s v="Vydané faktury"/>
    <s v="22FV077"/>
    <s v="Rotary klub Bratislava"/>
    <s v="27789"/>
    <s v="Seznamy členů"/>
    <s v="311001"/>
    <s v="604200"/>
    <s v="EUR"/>
    <n v="157.5"/>
    <n v="3915.45"/>
    <s v="Správa D."/>
    <s v="hlavní"/>
    <x v="8"/>
    <m/>
  </r>
  <r>
    <d v="2022-02-04T00:00:00"/>
    <s v="Vydané faktury"/>
    <s v="22FV078"/>
    <s v="Rotary klub Bratislava Danube"/>
    <s v="75423"/>
    <s v="Seznamy členů"/>
    <s v="311001"/>
    <s v="604200"/>
    <s v="EUR"/>
    <n v="42"/>
    <n v="1044.1199999999999"/>
    <s v="Správa D."/>
    <s v="hlavní"/>
    <x v="8"/>
    <m/>
  </r>
  <r>
    <d v="2022-02-04T00:00:00"/>
    <s v="Vydané faktury"/>
    <s v="22FV079"/>
    <s v="Rotary Club Bratislava International"/>
    <s v="62016"/>
    <s v="Seznamy členů"/>
    <s v="311001"/>
    <s v="604200"/>
    <s v="EUR"/>
    <n v="115.5"/>
    <n v="2871.33"/>
    <s v="Správa D."/>
    <s v="hlavní"/>
    <x v="8"/>
    <m/>
  </r>
  <r>
    <d v="2022-02-04T00:00:00"/>
    <s v="Vydané faktury"/>
    <s v="22FV082"/>
    <s v="Rotary club Košice"/>
    <s v="55272"/>
    <s v="Seznamy členů"/>
    <s v="311001"/>
    <s v="604200"/>
    <s v="EUR"/>
    <n v="210"/>
    <n v="5220.6000000000004"/>
    <s v="Správa D."/>
    <s v="hlavní"/>
    <x v="8"/>
    <m/>
  </r>
  <r>
    <d v="2022-02-04T00:00:00"/>
    <s v="Vydané faktury"/>
    <s v="22FV083"/>
    <s v="RC Košice Country"/>
    <m/>
    <s v="Seznamy členů"/>
    <s v="311001"/>
    <s v="604200"/>
    <s v="EUR"/>
    <n v="63"/>
    <n v="1566.18"/>
    <s v="Správa D."/>
    <s v="hlavní"/>
    <x v="8"/>
    <m/>
  </r>
  <r>
    <d v="2022-02-04T00:00:00"/>
    <s v="Vydané faktury"/>
    <s v="22FV084"/>
    <s v="Rotary klub Košice Classic"/>
    <s v="83026"/>
    <s v="Seznamy členů"/>
    <s v="311001"/>
    <s v="604200"/>
    <s v="EUR"/>
    <n v="241.5"/>
    <n v="6003.69"/>
    <s v="Správa D."/>
    <s v="hlavní"/>
    <x v="8"/>
    <m/>
  </r>
  <r>
    <d v="2022-02-04T00:00:00"/>
    <s v="Vydané faktury"/>
    <s v="22FV085"/>
    <s v="Rotary klub Levice"/>
    <s v="84328"/>
    <s v="Seznamy členů"/>
    <s v="311001"/>
    <s v="604200"/>
    <s v="EUR"/>
    <n v="73.5"/>
    <n v="1827.21"/>
    <s v="Správa D."/>
    <s v="hlavní"/>
    <x v="8"/>
    <m/>
  </r>
  <r>
    <d v="2022-02-04T00:00:00"/>
    <s v="Vydané faktury"/>
    <s v="22FV086"/>
    <s v="Rotary club Liptovský Mikuláš, o.z."/>
    <s v="51112"/>
    <s v="Seznamy členů"/>
    <s v="311001"/>
    <s v="604200"/>
    <s v="EUR"/>
    <n v="252"/>
    <n v="6264.72"/>
    <s v="Správa D."/>
    <s v="hlavní"/>
    <x v="8"/>
    <m/>
  </r>
  <r>
    <d v="2022-02-04T00:00:00"/>
    <s v="Vydané faktury"/>
    <s v="22FV088"/>
    <s v="Rotary Club Martin"/>
    <s v="70655"/>
    <s v="Seznamy členů"/>
    <s v="311001"/>
    <s v="604200"/>
    <s v="EUR"/>
    <n v="178.5"/>
    <n v="4437.51"/>
    <s v="Správa D."/>
    <s v="hlavní"/>
    <x v="8"/>
    <m/>
  </r>
  <r>
    <d v="2022-02-04T00:00:00"/>
    <s v="Vydané faktury"/>
    <s v="22FV089"/>
    <s v="Rotary Club Nitra"/>
    <s v="30963"/>
    <s v="Seznamy členů"/>
    <s v="311001"/>
    <s v="604200"/>
    <s v="EUR"/>
    <n v="42"/>
    <n v="1044.1199999999999"/>
    <s v="Správa D."/>
    <s v="hlavní"/>
    <x v="8"/>
    <m/>
  </r>
  <r>
    <d v="2022-02-04T00:00:00"/>
    <s v="Vydané faktury"/>
    <s v="22FV090"/>
    <s v="Rotary klub Nitra Harmony"/>
    <s v="69342"/>
    <s v="Seznamy členů"/>
    <s v="311001"/>
    <s v="604200"/>
    <s v="EUR"/>
    <n v="63"/>
    <n v="1566.18"/>
    <s v="Správa D."/>
    <s v="hlavní"/>
    <x v="8"/>
    <m/>
  </r>
  <r>
    <d v="2022-02-04T00:00:00"/>
    <s v="Vydané faktury"/>
    <s v="22FV091"/>
    <s v="ROTARY KLUB Nové Zámky, o.z."/>
    <s v="76532"/>
    <s v="Seznamy členů"/>
    <s v="311001"/>
    <s v="604200"/>
    <s v="EUR"/>
    <n v="157.5"/>
    <n v="3915.45"/>
    <s v="Správa D."/>
    <s v="hlavní"/>
    <x v="8"/>
    <m/>
  </r>
  <r>
    <d v="2022-02-04T00:00:00"/>
    <s v="Vydané faktury"/>
    <s v="22FV092"/>
    <s v="ROTARY CLUB PIEŠŤANY"/>
    <s v="29332"/>
    <s v="Seznamy členů"/>
    <s v="311001"/>
    <s v="604200"/>
    <s v="EUR"/>
    <n v="126"/>
    <n v="3132.36"/>
    <s v="Správa D."/>
    <s v="hlavní"/>
    <x v="8"/>
    <m/>
  </r>
  <r>
    <d v="2022-02-04T00:00:00"/>
    <s v="Vydané faktury"/>
    <s v="22FV094"/>
    <s v="Rotary Club Prešov-Šariš, o.z."/>
    <s v="90177"/>
    <s v="Seznamy členů"/>
    <s v="311001"/>
    <s v="604200"/>
    <s v="EUR"/>
    <n v="10.5"/>
    <n v="261.02999999999997"/>
    <s v="Správa D."/>
    <s v="hlavní"/>
    <x v="8"/>
    <m/>
  </r>
  <r>
    <d v="2022-02-04T00:00:00"/>
    <s v="Vydané faktury"/>
    <s v="22FV096"/>
    <s v="Rotary club Spišská Nová Ves"/>
    <s v="50182"/>
    <s v="Seznamy členů"/>
    <s v="311001"/>
    <s v="604200"/>
    <s v="EUR"/>
    <n v="42"/>
    <n v="1044.1199999999999"/>
    <s v="Správa D."/>
    <s v="hlavní"/>
    <x v="8"/>
    <m/>
  </r>
  <r>
    <d v="2022-02-04T00:00:00"/>
    <s v="Vydané faktury"/>
    <s v="22FV098"/>
    <s v="Rotary Club Trebišov"/>
    <s v="84962"/>
    <s v="Seznamy členů"/>
    <s v="311001"/>
    <s v="604200"/>
    <s v="EUR"/>
    <n v="31.5"/>
    <n v="783.09"/>
    <s v="Správa D."/>
    <s v="hlavní"/>
    <x v="8"/>
    <m/>
  </r>
  <r>
    <d v="2022-02-04T00:00:00"/>
    <s v="Vydané faktury"/>
    <s v="22FV099"/>
    <s v="ROTARY KLUB TRENČÍN"/>
    <s v="69398"/>
    <s v="Seznamy členů"/>
    <s v="311001"/>
    <s v="604200"/>
    <s v="EUR"/>
    <n v="73.5"/>
    <n v="1827.21"/>
    <s v="Správa D."/>
    <s v="hlavní"/>
    <x v="8"/>
    <m/>
  </r>
  <r>
    <d v="2022-02-04T00:00:00"/>
    <s v="Vydané faktury"/>
    <s v="22FV100"/>
    <s v="Rotary Club Zvolen"/>
    <s v="51859"/>
    <s v="Seznamy členů"/>
    <s v="311001"/>
    <s v="604200"/>
    <s v="EUR"/>
    <n v="21"/>
    <n v="522.05999999999995"/>
    <s v="Správa D."/>
    <s v="hlavní"/>
    <x v="8"/>
    <m/>
  </r>
  <r>
    <d v="2022-02-04T00:00:00"/>
    <s v="Vydané faktury"/>
    <s v="22FV101"/>
    <s v="Rotary Club Žilina"/>
    <s v="31723"/>
    <s v="Seznamy členů"/>
    <s v="311001"/>
    <s v="604200"/>
    <s v="EUR"/>
    <n v="136.5"/>
    <n v="3393.39"/>
    <s v="Správa D."/>
    <s v="hlavní"/>
    <x v="8"/>
    <m/>
  </r>
  <r>
    <d v="2022-02-04T00:00:00"/>
    <s v="Vydané faktury"/>
    <s v="22FV102"/>
    <s v="Rotary Club Žilina International"/>
    <s v="90517"/>
    <s v="Seznamy členů"/>
    <s v="311001"/>
    <s v="604200"/>
    <s v="EUR"/>
    <n v="63"/>
    <n v="1566.18"/>
    <s v="Správa D."/>
    <s v="hlavní"/>
    <x v="8"/>
    <m/>
  </r>
  <r>
    <d v="2021-07-31T00:00:00"/>
    <s v="Banka"/>
    <s v="22400070001"/>
    <m/>
    <m/>
    <s v="Zúčtování kladných úroků"/>
    <s v="221006"/>
    <s v="644100"/>
    <m/>
    <n v="0"/>
    <n v="8.86"/>
    <s v="Správa D."/>
    <s v="hlavní"/>
    <x v="9"/>
    <m/>
  </r>
  <r>
    <d v="2021-07-31T00:00:00"/>
    <s v="Banka"/>
    <s v="ČSOB0570001"/>
    <m/>
    <m/>
    <s v="Zúčtování kladných úroků"/>
    <s v="221001"/>
    <s v="644100"/>
    <m/>
    <n v="0"/>
    <n v="18.920000000000002"/>
    <s v="Správa D."/>
    <s v="hlavní"/>
    <x v="9"/>
    <m/>
  </r>
  <r>
    <d v="2021-07-31T00:00:00"/>
    <s v="Banka"/>
    <s v="DG0070001"/>
    <m/>
    <m/>
    <s v="Zúčtování kladných úroků"/>
    <s v="221003"/>
    <s v="644100"/>
    <m/>
    <n v="0"/>
    <n v="0.75"/>
    <s v="Správa D."/>
    <s v="hlavní"/>
    <x v="9"/>
    <m/>
  </r>
  <r>
    <d v="2021-07-31T00:00:00"/>
    <s v="Banka"/>
    <s v="RID0070001"/>
    <m/>
    <m/>
    <s v="Zúčtování kladných úroků"/>
    <s v="221005"/>
    <s v="644100"/>
    <m/>
    <n v="0"/>
    <n v="0.01"/>
    <s v="Správa D."/>
    <s v="hlavní"/>
    <x v="9"/>
    <m/>
  </r>
  <r>
    <d v="2021-07-31T00:00:00"/>
    <s v="Banka"/>
    <s v="SLOa0070003"/>
    <s v="Vjeszt Gabriel"/>
    <m/>
    <s v="Kurzové zisky - závazky"/>
    <s v="321010"/>
    <s v="645100"/>
    <s v="EUR"/>
    <n v="0"/>
    <n v="394.64"/>
    <s v="Správa D."/>
    <s v="hlavní"/>
    <x v="9"/>
    <m/>
  </r>
  <r>
    <d v="2021-07-31T00:00:00"/>
    <s v="Banka"/>
    <s v="SLOa0070004"/>
    <s v="Vjeszt Gabriel"/>
    <m/>
    <s v="Kurzové zisky - závazky"/>
    <s v="321010"/>
    <s v="645100"/>
    <s v="EUR"/>
    <n v="0"/>
    <n v="265.64"/>
    <s v="Správa D."/>
    <s v="hlavní"/>
    <x v="9"/>
    <m/>
  </r>
  <r>
    <d v="2021-08-31T00:00:00"/>
    <s v="Banka"/>
    <s v="22400080001"/>
    <m/>
    <m/>
    <s v="Zúčtování kladných úroků"/>
    <s v="221006"/>
    <s v="644100"/>
    <m/>
    <n v="0"/>
    <n v="8.86"/>
    <s v="Správa D."/>
    <s v="hlavní"/>
    <x v="9"/>
    <m/>
  </r>
  <r>
    <d v="2021-08-31T00:00:00"/>
    <s v="Banka"/>
    <s v="ČSOB0730001"/>
    <m/>
    <m/>
    <s v="Zúčtování kladných úroků"/>
    <s v="221001"/>
    <s v="644100"/>
    <m/>
    <n v="0"/>
    <n v="43.34"/>
    <s v="Správa D."/>
    <s v="hlavní"/>
    <x v="9"/>
    <m/>
  </r>
  <r>
    <d v="2021-08-31T00:00:00"/>
    <s v="Banka"/>
    <s v="DG0100001"/>
    <m/>
    <m/>
    <s v="Zúčtování kladných úroků"/>
    <s v="221003"/>
    <s v="644100"/>
    <m/>
    <n v="0"/>
    <n v="3.35"/>
    <s v="Správa D."/>
    <s v="hlavní"/>
    <x v="9"/>
    <m/>
  </r>
  <r>
    <d v="2021-08-31T00:00:00"/>
    <s v="Banka"/>
    <s v="RID0080001"/>
    <m/>
    <m/>
    <s v="Zúčtování kladných úroků"/>
    <s v="221005"/>
    <s v="644100"/>
    <m/>
    <n v="0"/>
    <n v="0.01"/>
    <s v="Správa D."/>
    <s v="hlavní"/>
    <x v="9"/>
    <m/>
  </r>
  <r>
    <d v="2021-09-30T00:00:00"/>
    <s v="Banka"/>
    <s v="22400090001"/>
    <m/>
    <m/>
    <s v="Zúčtování kladných úroků"/>
    <s v="221006"/>
    <s v="644100"/>
    <m/>
    <n v="0"/>
    <n v="8.57"/>
    <s v="Správa D."/>
    <s v="hlavní"/>
    <x v="9"/>
    <m/>
  </r>
  <r>
    <d v="2021-09-30T00:00:00"/>
    <s v="Banka"/>
    <s v="ČSOB0800001"/>
    <m/>
    <m/>
    <s v="Zúčtování kladných úroků"/>
    <s v="221001"/>
    <s v="644100"/>
    <m/>
    <n v="0"/>
    <n v="54.48"/>
    <s v="Správa D."/>
    <s v="hlavní"/>
    <x v="9"/>
    <m/>
  </r>
  <r>
    <d v="2021-09-30T00:00:00"/>
    <s v="Banka"/>
    <s v="DG0140001"/>
    <m/>
    <m/>
    <s v="Zúčtování kladných úroků"/>
    <s v="221003"/>
    <s v="644100"/>
    <m/>
    <n v="0"/>
    <n v="2.5499999999999998"/>
    <s v="Správa D."/>
    <s v="hlavní"/>
    <x v="9"/>
    <m/>
  </r>
  <r>
    <d v="2021-09-30T00:00:00"/>
    <s v="Banka"/>
    <s v="RID0090001"/>
    <m/>
    <m/>
    <s v="Zúčtování kladných úroků"/>
    <s v="221005"/>
    <s v="644100"/>
    <m/>
    <n v="0"/>
    <n v="0.01"/>
    <s v="Správa D."/>
    <s v="hlavní"/>
    <x v="9"/>
    <m/>
  </r>
  <r>
    <d v="2021-10-31T00:00:00"/>
    <s v="Banka"/>
    <s v="22400100001"/>
    <m/>
    <m/>
    <s v="Zúčtování kladných úroků"/>
    <s v="221006"/>
    <s v="644100"/>
    <m/>
    <n v="0"/>
    <n v="8.86"/>
    <s v="Správa D."/>
    <s v="hlavní"/>
    <x v="9"/>
    <m/>
  </r>
  <r>
    <d v="2021-10-31T00:00:00"/>
    <s v="Banka"/>
    <s v="ČSOB0850001"/>
    <m/>
    <m/>
    <s v="Zúčtování kladných úroků"/>
    <s v="221001"/>
    <s v="644100"/>
    <m/>
    <n v="0"/>
    <n v="49.37"/>
    <s v="Správa D."/>
    <s v="hlavní"/>
    <x v="9"/>
    <m/>
  </r>
  <r>
    <d v="2021-10-31T00:00:00"/>
    <s v="Banka"/>
    <s v="DG0150001"/>
    <m/>
    <m/>
    <s v="Zúčtování kladných úroků"/>
    <s v="221003"/>
    <s v="644100"/>
    <m/>
    <n v="0"/>
    <n v="0.2"/>
    <s v="Správa D."/>
    <s v="hlavní"/>
    <x v="9"/>
    <m/>
  </r>
  <r>
    <d v="2021-10-31T00:00:00"/>
    <s v="Banka"/>
    <s v="RID0100001"/>
    <m/>
    <m/>
    <s v="Zúčtování kladných úroků"/>
    <s v="221005"/>
    <s v="644100"/>
    <m/>
    <n v="0"/>
    <n v="0.01"/>
    <s v="Správa D."/>
    <s v="hlavní"/>
    <x v="9"/>
    <m/>
  </r>
  <r>
    <d v="2021-11-30T00:00:00"/>
    <s v="Banka"/>
    <s v="22400130001"/>
    <m/>
    <m/>
    <s v="Zúčtování kladných úroků"/>
    <s v="221006"/>
    <s v="644100"/>
    <m/>
    <n v="0"/>
    <n v="4.17"/>
    <s v="Správa D."/>
    <s v="hlavní"/>
    <x v="9"/>
    <m/>
  </r>
  <r>
    <d v="2021-11-30T00:00:00"/>
    <s v="Banka"/>
    <s v="ČSOB0900001"/>
    <m/>
    <m/>
    <s v="Zúčtování kladných úroků"/>
    <s v="221001"/>
    <s v="644100"/>
    <m/>
    <n v="0"/>
    <n v="31.1"/>
    <s v="Správa D."/>
    <s v="hlavní"/>
    <x v="9"/>
    <m/>
  </r>
  <r>
    <d v="2021-11-30T00:00:00"/>
    <s v="Banka"/>
    <s v="DG0160001"/>
    <m/>
    <m/>
    <s v="Zúčtování kladných úroků"/>
    <s v="221003"/>
    <s v="644100"/>
    <m/>
    <n v="0"/>
    <n v="0.19"/>
    <s v="Správa D."/>
    <s v="hlavní"/>
    <x v="9"/>
    <m/>
  </r>
  <r>
    <d v="2021-11-30T00:00:00"/>
    <s v="Banka"/>
    <s v="RID0110001"/>
    <m/>
    <m/>
    <s v="Zúčtování kladných úroků"/>
    <s v="221005"/>
    <s v="644100"/>
    <m/>
    <n v="0"/>
    <n v="0.01"/>
    <s v="Správa D."/>
    <s v="hlavní"/>
    <x v="9"/>
    <m/>
  </r>
  <r>
    <d v="2021-12-31T00:00:00"/>
    <s v="Banka"/>
    <s v="22400140001"/>
    <m/>
    <m/>
    <s v="Zúčtování kladných úroků"/>
    <s v="221006"/>
    <s v="644100"/>
    <m/>
    <n v="0"/>
    <n v="4.1500000000000004"/>
    <s v="Správa D."/>
    <s v="hlavní"/>
    <x v="9"/>
    <m/>
  </r>
  <r>
    <d v="2021-12-31T00:00:00"/>
    <s v="Banka"/>
    <s v="ČSOB0940001"/>
    <m/>
    <m/>
    <s v="Zúčtování kladných úroků"/>
    <s v="221001"/>
    <s v="644100"/>
    <m/>
    <n v="0"/>
    <n v="29.56"/>
    <s v="Správa D."/>
    <s v="hlavní"/>
    <x v="9"/>
    <m/>
  </r>
  <r>
    <d v="2021-12-31T00:00:00"/>
    <s v="Banka"/>
    <s v="DG0170001"/>
    <m/>
    <m/>
    <s v="Zúčtování kladných úroků"/>
    <s v="221003"/>
    <s v="644100"/>
    <m/>
    <n v="0"/>
    <n v="0.2"/>
    <s v="Správa D."/>
    <s v="hlavní"/>
    <x v="9"/>
    <m/>
  </r>
  <r>
    <d v="2021-12-31T00:00:00"/>
    <s v="Banka"/>
    <s v="RID0120001"/>
    <m/>
    <m/>
    <s v="Zúčtování kladných úroků"/>
    <s v="221005"/>
    <s v="644100"/>
    <m/>
    <n v="0"/>
    <n v="0.01"/>
    <s v="Správa D."/>
    <s v="hlavní"/>
    <x v="9"/>
    <m/>
  </r>
  <r>
    <d v="2022-01-31T00:00:00"/>
    <s v="Banka"/>
    <s v="22400010001"/>
    <m/>
    <m/>
    <s v="Zúčtování kladných úroků"/>
    <s v="221006"/>
    <s v="644100"/>
    <m/>
    <n v="0"/>
    <n v="4.1500000000000004"/>
    <s v="Správa D."/>
    <s v="hlavní"/>
    <x v="9"/>
    <m/>
  </r>
  <r>
    <d v="2022-01-31T00:00:00"/>
    <s v="Banka"/>
    <s v="ČSOB0040001"/>
    <m/>
    <m/>
    <s v="Zúčtování kladných úroků"/>
    <s v="221001"/>
    <s v="644100"/>
    <m/>
    <n v="0"/>
    <n v="24.53"/>
    <s v="Správa D."/>
    <s v="hlavní"/>
    <x v="9"/>
    <m/>
  </r>
  <r>
    <d v="2022-01-31T00:00:00"/>
    <s v="Banka"/>
    <s v="DG0010001"/>
    <m/>
    <m/>
    <s v="Zúčtování kladných úroků"/>
    <s v="221003"/>
    <s v="644100"/>
    <m/>
    <n v="0"/>
    <n v="0.2"/>
    <s v="Správa D."/>
    <s v="hlavní"/>
    <x v="9"/>
    <m/>
  </r>
  <r>
    <d v="2022-01-31T00:00:00"/>
    <s v="Banka"/>
    <s v="RID0010001"/>
    <m/>
    <m/>
    <s v="Zúčtování kladných úroků"/>
    <s v="221005"/>
    <s v="644100"/>
    <m/>
    <n v="0"/>
    <n v="0.01"/>
    <s v="Správa D."/>
    <s v="hlavní"/>
    <x v="9"/>
    <m/>
  </r>
  <r>
    <d v="2022-02-28T00:00:00"/>
    <s v="Banka"/>
    <s v="22400020001"/>
    <m/>
    <m/>
    <s v="Zúčtování kladných úroků"/>
    <s v="221006"/>
    <s v="644100"/>
    <m/>
    <n v="0"/>
    <n v="3.75"/>
    <s v="Správa D."/>
    <s v="hlavní"/>
    <x v="9"/>
    <m/>
  </r>
  <r>
    <d v="2022-02-28T00:00:00"/>
    <s v="Banka"/>
    <s v="ČSOB0180001"/>
    <m/>
    <m/>
    <s v="Zúčtování kladných úroků"/>
    <s v="221001"/>
    <s v="644100"/>
    <m/>
    <n v="0"/>
    <n v="35.58"/>
    <s v="Správa D."/>
    <s v="hlavní"/>
    <x v="9"/>
    <m/>
  </r>
  <r>
    <d v="2022-02-28T00:00:00"/>
    <s v="Banka"/>
    <s v="DG0020001"/>
    <m/>
    <m/>
    <s v="Zúčtování kladných úroků"/>
    <s v="221003"/>
    <s v="644100"/>
    <m/>
    <n v="0"/>
    <n v="0.18"/>
    <s v="Správa D."/>
    <s v="hlavní"/>
    <x v="9"/>
    <m/>
  </r>
  <r>
    <d v="2022-02-28T00:00:00"/>
    <s v="Banka"/>
    <s v="RID0020001"/>
    <m/>
    <m/>
    <s v="Zúčtování kladných úroků"/>
    <s v="221005"/>
    <s v="644100"/>
    <m/>
    <n v="0"/>
    <n v="0.01"/>
    <s v="Správa D."/>
    <s v="hlavní"/>
    <x v="9"/>
    <m/>
  </r>
  <r>
    <d v="2022-03-25T00:00:00"/>
    <s v="Banka"/>
    <s v="ČSOB0320003"/>
    <m/>
    <m/>
    <s v="MESTYS DOUDLEBY N/O.- dar - pomoc Ukrajině"/>
    <s v="221001"/>
    <s v="682000"/>
    <m/>
    <n v="0"/>
    <n v="10000"/>
    <s v="Správa D."/>
    <s v="hlavní"/>
    <x v="9"/>
    <m/>
  </r>
  <r>
    <d v="2022-03-31T00:00:00"/>
    <s v="Banka"/>
    <s v="22400030001"/>
    <m/>
    <m/>
    <s v="Zúčtování kladných úroků"/>
    <s v="221006"/>
    <s v="644100"/>
    <m/>
    <n v="0"/>
    <n v="4.1500000000000004"/>
    <s v="Správa D."/>
    <s v="hlavní"/>
    <x v="9"/>
    <m/>
  </r>
  <r>
    <d v="2022-03-31T00:00:00"/>
    <s v="Banka"/>
    <s v="ČSOB0360001"/>
    <m/>
    <m/>
    <s v="Zúčtování kladných úroků"/>
    <s v="221001"/>
    <s v="644100"/>
    <m/>
    <n v="0"/>
    <n v="44.37"/>
    <s v="Správa D."/>
    <s v="hlavní"/>
    <x v="9"/>
    <m/>
  </r>
  <r>
    <d v="2022-03-31T00:00:00"/>
    <s v="Banka"/>
    <s v="DG0060001"/>
    <m/>
    <m/>
    <s v="Zúčtování kladných úroků"/>
    <s v="221003"/>
    <s v="644100"/>
    <m/>
    <n v="0"/>
    <n v="3.08"/>
    <s v="Správa D."/>
    <s v="hlavní"/>
    <x v="9"/>
    <m/>
  </r>
  <r>
    <d v="2022-03-31T00:00:00"/>
    <s v="Banka"/>
    <s v="RID0030001"/>
    <m/>
    <m/>
    <s v="Zúčtování kladných úroků"/>
    <s v="221005"/>
    <s v="644100"/>
    <m/>
    <n v="0"/>
    <n v="0.01"/>
    <s v="Správa D."/>
    <s v="hlavní"/>
    <x v="9"/>
    <m/>
  </r>
  <r>
    <d v="2022-04-30T00:00:00"/>
    <s v="Banka"/>
    <s v="22400040001"/>
    <m/>
    <m/>
    <s v="Zúčtování kladných úroků"/>
    <s v="221006"/>
    <s v="644100"/>
    <m/>
    <n v="0"/>
    <n v="4.0199999999999996"/>
    <s v="Správa D."/>
    <s v="hlavní"/>
    <x v="9"/>
    <m/>
  </r>
  <r>
    <d v="2022-04-30T00:00:00"/>
    <s v="Banka"/>
    <s v="ČSOB0460001"/>
    <m/>
    <m/>
    <s v="Zúčtování kladných úroků"/>
    <s v="221001"/>
    <s v="644100"/>
    <m/>
    <n v="0"/>
    <n v="44.06"/>
    <s v="Správa D."/>
    <s v="hlavní"/>
    <x v="9"/>
    <m/>
  </r>
  <r>
    <d v="2022-04-30T00:00:00"/>
    <s v="Banka"/>
    <s v="DG0070001"/>
    <m/>
    <m/>
    <s v="Zúčtování kladných úroků"/>
    <s v="221003"/>
    <s v="644100"/>
    <m/>
    <n v="0"/>
    <n v="0.16"/>
    <s v="Správa D."/>
    <s v="hlavní"/>
    <x v="9"/>
    <m/>
  </r>
  <r>
    <d v="2022-04-30T00:00:00"/>
    <s v="Banka"/>
    <s v="RID0040001"/>
    <m/>
    <m/>
    <s v="Zúčtování kladných úroků"/>
    <s v="221005"/>
    <s v="644100"/>
    <m/>
    <n v="0"/>
    <n v="0.01"/>
    <s v="Správa D."/>
    <s v="hlavní"/>
    <x v="9"/>
    <m/>
  </r>
  <r>
    <d v="2022-05-31T00:00:00"/>
    <s v="Banka"/>
    <s v="22400070001"/>
    <m/>
    <m/>
    <s v="Zúčtování kladných úroků"/>
    <s v="221006"/>
    <s v="644100"/>
    <m/>
    <n v="0"/>
    <n v="9.81"/>
    <s v="Správa D."/>
    <s v="hlavní"/>
    <x v="9"/>
    <m/>
  </r>
  <r>
    <d v="2022-05-31T00:00:00"/>
    <s v="Banka"/>
    <s v="ČSOB0520001"/>
    <m/>
    <m/>
    <s v="Zúčtování kladných úroků"/>
    <s v="221001"/>
    <s v="644100"/>
    <m/>
    <n v="0"/>
    <n v="17.13"/>
    <s v="Správa D."/>
    <s v="hlavní"/>
    <x v="9"/>
    <m/>
  </r>
  <r>
    <d v="2022-05-31T00:00:00"/>
    <s v="Banka"/>
    <s v="DG0090001"/>
    <m/>
    <m/>
    <s v="Zúčtování kladných úroků"/>
    <s v="221003"/>
    <s v="644100"/>
    <m/>
    <n v="0"/>
    <n v="0.16"/>
    <s v="Správa D."/>
    <s v="hlavní"/>
    <x v="9"/>
    <m/>
  </r>
  <r>
    <d v="2022-05-31T00:00:00"/>
    <s v="Banka"/>
    <s v="RID0050001"/>
    <m/>
    <m/>
    <s v="Zúčtování kladných úroků"/>
    <s v="221005"/>
    <s v="644100"/>
    <m/>
    <n v="0"/>
    <n v="0.01"/>
    <s v="Správa D."/>
    <s v="hlavní"/>
    <x v="9"/>
    <m/>
  </r>
  <r>
    <d v="2022-05-31T00:00:00"/>
    <s v="Banka"/>
    <s v="SLOa0050003"/>
    <m/>
    <s v="Vladimír Jandík"/>
    <s v="Kurzové zisky - závazky"/>
    <s v="325010"/>
    <s v="645100"/>
    <s v="EUR"/>
    <n v="0"/>
    <n v="0.02"/>
    <s v="Správa D."/>
    <s v="hlavní"/>
    <x v="9"/>
    <m/>
  </r>
  <r>
    <d v="2022-06-30T00:00:00"/>
    <s v="Banka"/>
    <s v="22400080001"/>
    <m/>
    <m/>
    <s v="Zúčtování kladných úroků"/>
    <s v="221006"/>
    <s v="644100"/>
    <m/>
    <n v="0"/>
    <n v="10.31"/>
    <s v="Správa D."/>
    <s v="hlavní"/>
    <x v="9"/>
    <m/>
  </r>
  <r>
    <d v="2022-06-30T00:00:00"/>
    <s v="Banka"/>
    <s v="ČSOB0580001"/>
    <m/>
    <m/>
    <s v="Zúčtování kladných úroků"/>
    <s v="221001"/>
    <s v="644100"/>
    <m/>
    <n v="0"/>
    <n v="12.7"/>
    <s v="Správa D."/>
    <s v="hlavní"/>
    <x v="9"/>
    <m/>
  </r>
  <r>
    <d v="2022-06-30T00:00:00"/>
    <s v="Banka"/>
    <s v="DG0110001"/>
    <m/>
    <m/>
    <s v="Zúčtování kladných úroků"/>
    <s v="221003"/>
    <s v="644100"/>
    <m/>
    <n v="0"/>
    <n v="0.15"/>
    <s v="Správa D."/>
    <s v="hlavní"/>
    <x v="9"/>
    <m/>
  </r>
  <r>
    <d v="2022-06-30T00:00:00"/>
    <s v="Banka"/>
    <s v="RID0060001"/>
    <m/>
    <m/>
    <s v="Zúčtování kladných úroků"/>
    <s v="221005"/>
    <s v="644100"/>
    <m/>
    <n v="0"/>
    <n v="0.01"/>
    <s v="Správa D."/>
    <s v="hlavní"/>
    <x v="9"/>
    <m/>
  </r>
  <r>
    <d v="2021-09-30T00:00:00"/>
    <s v="Ostatní závazky"/>
    <s v="22OZ007"/>
    <m/>
    <s v="Blažena Mačáková"/>
    <s v="Příspěvek pro RC Přerov - Blažena Mačáková"/>
    <s v="581010"/>
    <s v="325010"/>
    <m/>
    <n v="0"/>
    <n v="150000"/>
    <m/>
    <m/>
    <x v="10"/>
    <m/>
  </r>
  <r>
    <d v="2022-05-31T00:00:00"/>
    <s v="Banka"/>
    <s v="SLOa0050001"/>
    <m/>
    <m/>
    <s v="RC Košice - vratka přeplatku"/>
    <s v="221002"/>
    <s v="682000"/>
    <s v="EUR"/>
    <n v="1155"/>
    <n v="29487.15"/>
    <s v="Správa D."/>
    <s v="hlavní"/>
    <x v="11"/>
    <m/>
  </r>
  <r>
    <d v="2021-09-30T00:00:00"/>
    <s v="Přijaté faktury"/>
    <s v="22FP018"/>
    <s v="European Scout Foundation"/>
    <m/>
    <s v="Príspevok skautskej nadácii 2021"/>
    <s v="518037"/>
    <s v="321010"/>
    <s v="EUR"/>
    <n v="150"/>
    <n v="3829.5"/>
    <m/>
    <m/>
    <x v="12"/>
    <m/>
  </r>
  <r>
    <d v="2021-10-01T00:00:00"/>
    <s v="Ostatní závazky"/>
    <s v="22OZ008"/>
    <m/>
    <s v="Hana Gamrot"/>
    <s v="Příspěvek pro RC Valtice-Břeclav - Hana Gamrot"/>
    <s v="581010"/>
    <s v="325010"/>
    <m/>
    <n v="0"/>
    <n v="525640"/>
    <m/>
    <m/>
    <x v="12"/>
    <m/>
  </r>
  <r>
    <d v="2021-10-04T00:00:00"/>
    <s v="Banka"/>
    <s v="ČSOB0810002"/>
    <s v="European Scout Foundation"/>
    <m/>
    <s v="Kurzové ztráty - závazky"/>
    <s v="545100"/>
    <s v="321010"/>
    <m/>
    <n v="0"/>
    <n v="70.95"/>
    <s v="Správa D."/>
    <s v="hlavní"/>
    <x v="12"/>
    <m/>
  </r>
  <r>
    <d v="2021-10-15T00:00:00"/>
    <s v="Přijaté faktury"/>
    <s v="22FP022"/>
    <s v="Rotary klub Most, z. s."/>
    <m/>
    <s v="Přípevek pre RC Most na nákup traktoru"/>
    <s v="581010"/>
    <s v="321010"/>
    <m/>
    <n v="0"/>
    <n v="5000"/>
    <s v="Správa D."/>
    <s v="hlavní"/>
    <x v="12"/>
    <m/>
  </r>
  <r>
    <d v="2022-03-01T00:00:00"/>
    <s v="Ostatní závazky"/>
    <s v="22OZ031"/>
    <m/>
    <s v="Jaroslav Šuranský"/>
    <s v="Příspěvek pro RC Košice (pomoc Ukrajině) - Jaroslav Šuranský"/>
    <s v="581010"/>
    <s v="325010"/>
    <m/>
    <n v="0"/>
    <n v="100000"/>
    <s v="Správa D."/>
    <s v="hlavní"/>
    <x v="12"/>
    <m/>
  </r>
  <r>
    <d v="2022-03-21T00:00:00"/>
    <s v="Ostatní závazky"/>
    <s v="22OZ032"/>
    <m/>
    <s v="Hana Gamrot"/>
    <s v="Příspěvek na pomoc Ukrajině - Hana Gamrot"/>
    <s v="581010"/>
    <s v="325010"/>
    <m/>
    <n v="0"/>
    <n v="1068979"/>
    <s v="Správa D."/>
    <s v="hlavní"/>
    <x v="12"/>
    <m/>
  </r>
  <r>
    <d v="2022-04-03T00:00:00"/>
    <s v="Ostatní závazky"/>
    <s v="22OZ033"/>
    <m/>
    <s v="Jaroslav Šuranský"/>
    <s v="Příspěvek na pomoc Ukrajině z daru městyse Doudleby nad Orlicí"/>
    <s v="581010"/>
    <s v="325010"/>
    <m/>
    <n v="0"/>
    <n v="10000"/>
    <s v="Správa D."/>
    <s v="hlavní"/>
    <x v="12"/>
    <m/>
  </r>
  <r>
    <d v="2022-04-13T00:00:00"/>
    <s v="Ostatní závazky"/>
    <s v="22OZ038"/>
    <m/>
    <s v="Hana Gamrot"/>
    <s v="Příspěvek na pomoc Ukrajině"/>
    <s v="581010"/>
    <s v="325010"/>
    <s v="EUR"/>
    <n v="45000"/>
    <n v="1148850"/>
    <s v="Správa D."/>
    <s v="hlavní"/>
    <x v="12"/>
    <m/>
  </r>
  <r>
    <d v="2022-06-28T00:00:00"/>
    <s v="Ostatní závazky"/>
    <s v="22OZ057"/>
    <m/>
    <s v="Hana Gamrot"/>
    <s v="Příspěvek na pomoc Ukrajině"/>
    <s v="581010"/>
    <s v="325010"/>
    <s v="EUR"/>
    <n v="47500"/>
    <n v="1212675"/>
    <s v="Správa D."/>
    <s v="hlavní"/>
    <x v="12"/>
    <m/>
  </r>
  <r>
    <d v="2022-06-30T00:00:00"/>
    <s v="Přijaté faktury"/>
    <s v="22FP051"/>
    <s v="MPV Group"/>
    <m/>
    <s v="Škrtidla - pomoc pro Ukrajinu"/>
    <s v="546000"/>
    <s v="321010"/>
    <s v="EUR"/>
    <n v="17998.919999999998"/>
    <n v="459512.43"/>
    <s v="Správa D."/>
    <s v="hlavní"/>
    <x v="12"/>
    <m/>
  </r>
  <r>
    <d v="2022-06-30T00:00:00"/>
    <s v="Přijaté faktury"/>
    <s v="22FP063"/>
    <s v="STEFHOLZ s.r.o."/>
    <m/>
    <s v="Dezifekční prostředky na vodu, filtry"/>
    <s v="546000"/>
    <s v="321010"/>
    <s v="EUR"/>
    <n v="20001"/>
    <n v="510625.53"/>
    <s v="Správa D."/>
    <s v="hlavní"/>
    <x v="12"/>
    <m/>
  </r>
  <r>
    <d v="2022-06-30T00:00:00"/>
    <s v="Přijaté faktury"/>
    <s v="22FP064"/>
    <s v="Honorárny konzulát Ukrajny v Poprade"/>
    <m/>
    <s v="Sanitní vozy - dar Ukrajině"/>
    <s v="546000"/>
    <s v="321010"/>
    <s v="EUR"/>
    <n v="55000"/>
    <n v="1404150"/>
    <s v="Správa D."/>
    <s v="hlavní"/>
    <x v="12"/>
    <m/>
  </r>
  <r>
    <d v="2022-06-28T00:00:00"/>
    <s v="Ostatní závazky"/>
    <s v="22OZ058"/>
    <m/>
    <s v="Hanus Philipp"/>
    <s v="Cestovní příkaz, P. Hanus, ICC zasedání"/>
    <s v="512010"/>
    <s v="325010"/>
    <m/>
    <n v="0"/>
    <n v="5683"/>
    <s v="Správa D."/>
    <s v="hlavní"/>
    <x v="13"/>
    <m/>
  </r>
  <r>
    <d v="2022-06-30T00:00:00"/>
    <s v="Ostatní závazky"/>
    <s v="22OZ088"/>
    <m/>
    <s v="Vladimír Jandík"/>
    <s v="Cestovní příkaz, V. Jandík, cestovné DK 2022 Zlín"/>
    <s v="512010"/>
    <s v="325010"/>
    <m/>
    <n v="0"/>
    <n v="1878"/>
    <s v="Správa D."/>
    <s v="hlavní"/>
    <x v="14"/>
    <m/>
  </r>
  <r>
    <d v="2021-07-27T00:00:00"/>
    <s v="Vydané faktury"/>
    <s v="22FV001"/>
    <s v="Rotary klub Beroun, z. s."/>
    <s v="85192"/>
    <s v="Počet členů Vašeho RC k 1.7.2021"/>
    <s v="311001"/>
    <s v="684001"/>
    <m/>
    <n v="0"/>
    <n v="10500"/>
    <s v="Správa D."/>
    <s v="hlavní"/>
    <x v="15"/>
    <m/>
  </r>
  <r>
    <d v="2021-07-27T00:00:00"/>
    <s v="Vydané faktury"/>
    <s v="22FV002"/>
    <s v="Rotary club Banská Bystrica "/>
    <s v="28799"/>
    <s v="Počet členů vašeho RC k 1.7.2021"/>
    <s v="311001"/>
    <s v="684001"/>
    <s v="EUR"/>
    <n v="1705.2"/>
    <n v="43491.13"/>
    <s v="Správa D."/>
    <s v="hlavní"/>
    <x v="15"/>
    <m/>
  </r>
  <r>
    <d v="2021-07-27T00:00:00"/>
    <s v="Vydané faktury"/>
    <s v="22FV002"/>
    <s v="Rotary club Banská Bystrica "/>
    <s v="28799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03"/>
    <s v="ROTARY CLUB BÁNSKÁ BYSTRICA CLASSIC"/>
    <s v="84923"/>
    <s v="Počet členů vašeho RC k 1.7.2021"/>
    <s v="311001"/>
    <s v="684001"/>
    <s v="EUR"/>
    <n v="1117.2"/>
    <n v="28494.19"/>
    <s v="Správa D."/>
    <s v="hlavní"/>
    <x v="15"/>
    <m/>
  </r>
  <r>
    <d v="2021-07-27T00:00:00"/>
    <s v="Vydané faktury"/>
    <s v="22FV003"/>
    <s v="ROTARY CLUB BÁNSKÁ BYSTRICA CLASSIC"/>
    <s v="84923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04"/>
    <s v="Rotary klub Bratislava Danube"/>
    <s v="75423"/>
    <s v="Počet členů vašeho RC k 1.7.2021"/>
    <s v="311001"/>
    <s v="684001"/>
    <s v="EUR"/>
    <n v="1234.8"/>
    <n v="31493.57"/>
    <s v="Správa D."/>
    <s v="hlavní"/>
    <x v="15"/>
    <m/>
  </r>
  <r>
    <d v="2021-07-27T00:00:00"/>
    <s v="Vydané faktury"/>
    <s v="22FV004"/>
    <s v="Rotary klub Bratislava Danube"/>
    <s v="75423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05"/>
    <s v="Rotary Club Bratislava International"/>
    <s v="62016"/>
    <s v="Počet členů vašeho RC k 1.7.2021"/>
    <s v="311001"/>
    <s v="684001"/>
    <s v="EUR"/>
    <n v="588"/>
    <n v="14996.94"/>
    <s v="Správa D."/>
    <s v="hlavní"/>
    <x v="15"/>
    <m/>
  </r>
  <r>
    <d v="2021-07-27T00:00:00"/>
    <s v="Vydané faktury"/>
    <s v="22FV006"/>
    <s v="Rotary klub Bratislava"/>
    <s v="27789"/>
    <s v="Počet členů vašeho RC k 1.7.2021"/>
    <s v="311001"/>
    <s v="684001"/>
    <s v="EUR"/>
    <n v="1999.2"/>
    <n v="50989.599999999999"/>
    <s v="Správa D."/>
    <s v="hlavní"/>
    <x v="15"/>
    <m/>
  </r>
  <r>
    <d v="2021-07-27T00:00:00"/>
    <s v="Vydané faktury"/>
    <s v="22FV006"/>
    <s v="Rotary klub Bratislava"/>
    <s v="27789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07"/>
    <s v="Rotary klub Brno City, z.s."/>
    <s v="53814"/>
    <s v="Počet členů Vašeho RC k 1.7.2021"/>
    <s v="311001"/>
    <s v="684001"/>
    <m/>
    <n v="0"/>
    <n v="36000"/>
    <s v="Správa D."/>
    <s v="hlavní"/>
    <x v="15"/>
    <m/>
  </r>
  <r>
    <d v="2021-07-27T00:00:00"/>
    <s v="Vydané faktury"/>
    <s v="22FV008"/>
    <s v="Rotary club Brno, z.s."/>
    <s v="27592"/>
    <s v="Počet členů Vašeho RC k 1.7.2021"/>
    <s v="311001"/>
    <s v="684001"/>
    <m/>
    <n v="0"/>
    <n v="52500"/>
    <s v="Správa D."/>
    <s v="hlavní"/>
    <x v="15"/>
    <m/>
  </r>
  <r>
    <d v="2021-07-27T00:00:00"/>
    <s v="Vydané faktury"/>
    <s v="22FV009"/>
    <s v="Rotary klub Broumov, z. s."/>
    <s v="31813"/>
    <s v="Počet členů Vašeho RC k 1.7.2021"/>
    <s v="311001"/>
    <s v="684001"/>
    <m/>
    <n v="0"/>
    <n v="18000"/>
    <s v="Správa D."/>
    <s v="hlavní"/>
    <x v="15"/>
    <m/>
  </r>
  <r>
    <d v="2021-07-27T00:00:00"/>
    <s v="Vydané faktury"/>
    <s v="22FV010"/>
    <s v="Rotary klub České Budějovice z.s."/>
    <s v="27391"/>
    <s v="Počet členů Vašeho RC k 1.7.2021"/>
    <s v="311001"/>
    <s v="684001"/>
    <m/>
    <n v="0"/>
    <n v="45000"/>
    <s v="Správa D."/>
    <s v="hlavní"/>
    <x v="15"/>
    <m/>
  </r>
  <r>
    <d v="2021-07-27T00:00:00"/>
    <s v="Vydané faktury"/>
    <s v="22FV011"/>
    <s v="Rotary club Český Krumlov z.s."/>
    <s v="30543"/>
    <s v="Počet členů Vašeho RC k 1.7.2021"/>
    <s v="311001"/>
    <s v="684001"/>
    <m/>
    <n v="0"/>
    <n v="24000"/>
    <s v="Správa D."/>
    <s v="hlavní"/>
    <x v="15"/>
    <m/>
  </r>
  <r>
    <d v="2021-07-27T00:00:00"/>
    <s v="Vydané faktury"/>
    <s v="22FV012"/>
    <s v="ROTARY CLUB CHEB/EGER, z.s."/>
    <s v="28232"/>
    <s v="Počet členů Vašeho RC k 1.7.2021"/>
    <s v="311001"/>
    <s v="684001"/>
    <m/>
    <n v="0"/>
    <n v="40500"/>
    <s v="Správa D."/>
    <s v="hlavní"/>
    <x v="15"/>
    <m/>
  </r>
  <r>
    <d v="2021-07-27T00:00:00"/>
    <s v="Vydané faktury"/>
    <s v="22FV013"/>
    <s v="Rotary klub Dunajská Streda"/>
    <s v="85584"/>
    <s v="Počet členů vašeho RC k 1.7.2021"/>
    <s v="311001"/>
    <s v="684001"/>
    <s v="EUR"/>
    <n v="1293.5999999999999"/>
    <n v="32993.269999999997"/>
    <s v="Správa D."/>
    <s v="hlavní"/>
    <x v="15"/>
    <m/>
  </r>
  <r>
    <d v="2021-07-27T00:00:00"/>
    <s v="Vydané faktury"/>
    <s v="22FV013"/>
    <s v="Rotary klub Dunajská Streda"/>
    <s v="85584"/>
    <s v="Zaokrouhlení"/>
    <s v="311001"/>
    <s v="684001"/>
    <s v="EUR"/>
    <n v="0.4"/>
    <n v="10.199999999999999"/>
    <s v="Správa D."/>
    <s v="hlavní"/>
    <x v="15"/>
    <m/>
  </r>
  <r>
    <d v="2021-07-27T00:00:00"/>
    <s v="Vydané faktury"/>
    <s v="22FV014"/>
    <s v="Rotary klub Frýdek-Místek a Kopřivnice, z.s."/>
    <s v="61712"/>
    <s v="Počet členů Vašeho RC k 1.7.2021"/>
    <s v="311001"/>
    <s v="684001"/>
    <m/>
    <n v="0"/>
    <n v="36000"/>
    <s v="Správa D."/>
    <s v="hlavní"/>
    <x v="15"/>
    <m/>
  </r>
  <r>
    <d v="2021-07-27T00:00:00"/>
    <s v="Vydané faktury"/>
    <s v="22FV015"/>
    <s v="Rotary klub Hluboká nad Vltavou - Golf, z.s."/>
    <s v="70521"/>
    <s v="Počet členů Vašeho RC k 1.7.2021"/>
    <s v="311001"/>
    <s v="684001"/>
    <m/>
    <n v="0"/>
    <n v="33000"/>
    <s v="Správa D."/>
    <s v="hlavní"/>
    <x v="15"/>
    <m/>
  </r>
  <r>
    <d v="2021-07-27T00:00:00"/>
    <s v="Vydané faktury"/>
    <s v="22FV016"/>
    <s v="Rotary klub  Hradec Králové, z.s."/>
    <s v="28089"/>
    <s v="Počet členů Vašeho RC k 1.7.2021"/>
    <s v="311001"/>
    <s v="684001"/>
    <m/>
    <n v="0"/>
    <n v="31500"/>
    <s v="Správa D."/>
    <s v="hlavní"/>
    <x v="15"/>
    <m/>
  </r>
  <r>
    <d v="2021-07-27T00:00:00"/>
    <s v="Vydané faktury"/>
    <s v="22FV017"/>
    <s v="ROTARY KLUB HUMENNÉ"/>
    <s v="83050"/>
    <s v="Počet členů vašeho RC k 1.7.2021"/>
    <s v="311001"/>
    <s v="684001"/>
    <s v="EUR"/>
    <n v="529.20000000000005"/>
    <n v="13497.25"/>
    <s v="Správa D."/>
    <s v="hlavní"/>
    <x v="15"/>
    <m/>
  </r>
  <r>
    <d v="2021-07-27T00:00:00"/>
    <s v="Vydané faktury"/>
    <s v="22FV017"/>
    <s v="ROTARY KLUB HUMENNÉ"/>
    <s v="83050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18"/>
    <s v="Rotary klub Jičín - Nymburk z.s."/>
    <s v="30036"/>
    <s v="Počet členů Vašeho RC k 1.7.2021"/>
    <s v="311001"/>
    <s v="684001"/>
    <m/>
    <n v="0"/>
    <n v="18000"/>
    <s v="Správa D."/>
    <s v="hlavní"/>
    <x v="15"/>
    <m/>
  </r>
  <r>
    <d v="2021-07-27T00:00:00"/>
    <s v="Vydané faktury"/>
    <s v="22FV019"/>
    <s v="Rotary club Jihlava, z.s."/>
    <s v="29771"/>
    <s v="Počet členů Vašeho RC k 1.7.2021"/>
    <s v="311001"/>
    <s v="684001"/>
    <m/>
    <n v="0"/>
    <n v="33000"/>
    <s v="Správa D."/>
    <s v="hlavní"/>
    <x v="15"/>
    <m/>
  </r>
  <r>
    <d v="2021-07-27T00:00:00"/>
    <s v="Vydané faktury"/>
    <s v="22FV020"/>
    <s v="Rotary Club Jindřichův Hradec"/>
    <s v="30983"/>
    <s v="Počet členů Vašeho RC k 1.7.2021"/>
    <s v="311001"/>
    <s v="684001"/>
    <m/>
    <n v="0"/>
    <n v="21000"/>
    <s v="Správa D."/>
    <s v="hlavní"/>
    <x v="15"/>
    <m/>
  </r>
  <r>
    <d v="2021-07-27T00:00:00"/>
    <s v="Vydané faktury"/>
    <s v="22FV021"/>
    <s v="Rotary Klub Karlovy Vary, z. s."/>
    <s v="28572"/>
    <s v="Počet členů Vašeho RC k 1.7.2021"/>
    <s v="311001"/>
    <s v="684001"/>
    <m/>
    <n v="0"/>
    <n v="30000"/>
    <s v="Správa D."/>
    <s v="hlavní"/>
    <x v="15"/>
    <m/>
  </r>
  <r>
    <d v="2021-07-27T00:00:00"/>
    <s v="Vydané faktury"/>
    <s v="22FV022"/>
    <s v="Rotary Club Klatovy, z.s."/>
    <s v="31639"/>
    <s v="Počet členů Vašeho RC k 1.7.2021"/>
    <s v="311001"/>
    <s v="684001"/>
    <m/>
    <n v="0"/>
    <n v="24000"/>
    <s v="Správa D."/>
    <s v="hlavní"/>
    <x v="15"/>
    <m/>
  </r>
  <r>
    <d v="2021-07-27T00:00:00"/>
    <s v="Vydané faktury"/>
    <s v="22FV023"/>
    <s v="Rotary klub Košice Classic"/>
    <s v="83026"/>
    <s v="Počet členů vašeho RC k 1.7.2021"/>
    <s v="311001"/>
    <s v="684001"/>
    <s v="EUR"/>
    <n v="1234.8"/>
    <n v="31493.57"/>
    <s v="Správa D."/>
    <s v="hlavní"/>
    <x v="15"/>
    <m/>
  </r>
  <r>
    <d v="2021-07-27T00:00:00"/>
    <s v="Vydané faktury"/>
    <s v="22FV023"/>
    <s v="Rotary klub Košice Classic"/>
    <s v="83026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24"/>
    <s v="Rostislav Vrábek"/>
    <s v="75422"/>
    <s v="Počet členů vašeho RC k 1.7,2021"/>
    <s v="311001"/>
    <s v="684001"/>
    <s v="EUR"/>
    <n v="999.6"/>
    <n v="25494.799999999999"/>
    <s v="Správa D."/>
    <s v="hlavní"/>
    <x v="15"/>
    <m/>
  </r>
  <r>
    <d v="2021-07-27T00:00:00"/>
    <s v="Vydané faktury"/>
    <s v="22FV024"/>
    <s v="Rostislav Vrábek"/>
    <s v="75422"/>
    <s v="Zaokrouhlení"/>
    <s v="311001"/>
    <s v="684001"/>
    <s v="EUR"/>
    <n v="0.4"/>
    <n v="10.199999999999999"/>
    <s v="Správa D."/>
    <s v="hlavní"/>
    <x v="15"/>
    <m/>
  </r>
  <r>
    <d v="2021-07-27T00:00:00"/>
    <s v="Vydané faktury"/>
    <s v="22FV025"/>
    <s v="Rotary club Košice"/>
    <s v="55272"/>
    <s v="Počet členů vašeho RC k 1.7.2021"/>
    <s v="311001"/>
    <s v="684001"/>
    <s v="EUR"/>
    <n v="1234.8"/>
    <n v="31493.57"/>
    <s v="Správa D."/>
    <s v="hlavní"/>
    <x v="15"/>
    <m/>
  </r>
  <r>
    <d v="2021-07-27T00:00:00"/>
    <s v="Vydané faktury"/>
    <s v="22FV025"/>
    <s v="Rotary club Košice"/>
    <s v="55272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26"/>
    <s v="Rotary klub Kroměříž, zapsaný spolek"/>
    <s v="50784"/>
    <s v="Počet členů Vašeho RC k 1.7.2021"/>
    <s v="311001"/>
    <s v="684001"/>
    <m/>
    <n v="0"/>
    <n v="30000"/>
    <s v="Správa D."/>
    <s v="hlavní"/>
    <x v="15"/>
    <m/>
  </r>
  <r>
    <d v="2021-07-27T00:00:00"/>
    <s v="Vydané faktury"/>
    <s v="22FV027"/>
    <s v="Rotary klub Levice"/>
    <s v="84328"/>
    <s v="Počet členů vašeho RC k 1.7.2021"/>
    <s v="311001"/>
    <s v="684001"/>
    <s v="EUR"/>
    <n v="646.79999999999995"/>
    <n v="16496.63"/>
    <s v="Správa D."/>
    <s v="hlavní"/>
    <x v="15"/>
    <m/>
  </r>
  <r>
    <d v="2021-07-27T00:00:00"/>
    <s v="Vydané faktury"/>
    <s v="22FV027"/>
    <s v="Rotary klub Levice"/>
    <s v="84328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28"/>
    <s v="Rotary Club Liberec - Jablonec, z. s."/>
    <s v="30005"/>
    <s v="Počet členů Vašeho RC k 1.7.2021"/>
    <s v="311001"/>
    <s v="684001"/>
    <m/>
    <n v="0"/>
    <n v="12000"/>
    <s v="Správa D."/>
    <s v="hlavní"/>
    <x v="15"/>
    <m/>
  </r>
  <r>
    <d v="2021-07-27T00:00:00"/>
    <s v="Vydané faktury"/>
    <s v="22FV029"/>
    <s v="Rotary club Liptovský Mikuláš, o.z."/>
    <s v="51112"/>
    <s v="Počet členů vašeho RC k 1.7.2021"/>
    <s v="311001"/>
    <s v="684001"/>
    <s v="EUR"/>
    <n v="1352.4"/>
    <n v="34492.959999999999"/>
    <s v="Správa D."/>
    <s v="hlavní"/>
    <x v="15"/>
    <m/>
  </r>
  <r>
    <d v="2021-07-27T00:00:00"/>
    <s v="Vydané faktury"/>
    <s v="22FV029"/>
    <s v="Rotary club Liptovský Mikuláš, o.z."/>
    <s v="51112"/>
    <s v="Zaokrouhlení"/>
    <s v="311001"/>
    <s v="684001"/>
    <s v="EUR"/>
    <n v="0.6"/>
    <n v="15.31"/>
    <s v="Správa D."/>
    <s v="hlavní"/>
    <x v="15"/>
    <m/>
  </r>
  <r>
    <d v="2021-07-27T00:00:00"/>
    <s v="Vydané faktury"/>
    <s v="22FV030"/>
    <s v="ROTARY CLUB MALACKY GOLF"/>
    <s v="88517"/>
    <s v="Počet členů vašeho RC k 1.7.2021"/>
    <s v="311001"/>
    <s v="684001"/>
    <s v="EUR"/>
    <n v="235.2"/>
    <n v="5998.78"/>
    <s v="Správa D."/>
    <s v="hlavní"/>
    <x v="15"/>
    <m/>
  </r>
  <r>
    <d v="2021-07-27T00:00:00"/>
    <s v="Vydané faktury"/>
    <s v="22FV030"/>
    <s v="ROTARY CLUB MALACKY GOLF"/>
    <s v="88517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31"/>
    <s v="Rotary Club Martin"/>
    <s v="70655"/>
    <s v="Počet členů vašeho RC k 1.7.2021"/>
    <s v="311001"/>
    <s v="684001"/>
    <s v="EUR"/>
    <n v="1646.4"/>
    <n v="41991.43"/>
    <s v="Správa D."/>
    <s v="hlavní"/>
    <x v="15"/>
    <m/>
  </r>
  <r>
    <d v="2021-07-27T00:00:00"/>
    <s v="Vydané faktury"/>
    <s v="22FV031"/>
    <s v="Rotary Club Martin"/>
    <s v="70655"/>
    <s v="Zaokrouhlení"/>
    <s v="311001"/>
    <s v="684001"/>
    <s v="EUR"/>
    <n v="0.6"/>
    <n v="15.31"/>
    <s v="Správa D."/>
    <s v="hlavní"/>
    <x v="15"/>
    <m/>
  </r>
  <r>
    <d v="2021-07-27T00:00:00"/>
    <s v="Vydané faktury"/>
    <s v="22FV032"/>
    <s v="Rotary klub Most, z. s."/>
    <s v="31640"/>
    <s v="Počet členů Vašeho RC k 1.7.2021"/>
    <s v="311001"/>
    <s v="684001"/>
    <m/>
    <n v="0"/>
    <n v="28500"/>
    <s v="Správa D."/>
    <s v="hlavní"/>
    <x v="15"/>
    <m/>
  </r>
  <r>
    <d v="2021-07-27T00:00:00"/>
    <s v="Vydané faktury"/>
    <s v="22FV033"/>
    <s v="Rotary klub Nitra Harmony"/>
    <s v="69342"/>
    <s v="Počet členů vašeho RC k 1.7.2021"/>
    <s v="311001"/>
    <s v="684001"/>
    <s v="EUR"/>
    <n v="999.6"/>
    <n v="25494.799999999999"/>
    <s v="Správa D."/>
    <s v="hlavní"/>
    <x v="15"/>
    <m/>
  </r>
  <r>
    <d v="2021-07-27T00:00:00"/>
    <s v="Vydané faktury"/>
    <s v="22FV033"/>
    <s v="Rotary klub Nitra Harmony"/>
    <s v="69342"/>
    <s v="Zaokrouhlení"/>
    <s v="311001"/>
    <s v="684001"/>
    <s v="EUR"/>
    <n v="0.4"/>
    <n v="10.199999999999999"/>
    <s v="Správa D."/>
    <s v="hlavní"/>
    <x v="15"/>
    <m/>
  </r>
  <r>
    <d v="2021-07-27T00:00:00"/>
    <s v="Vydané faktury"/>
    <s v="22FV034"/>
    <s v="Rotary Club Nitra"/>
    <s v="30963"/>
    <s v="Počet členů vašeho RC k 1.7.2021"/>
    <s v="311001"/>
    <s v="684001"/>
    <s v="EUR"/>
    <n v="882"/>
    <n v="22495.41"/>
    <s v="Správa D."/>
    <s v="hlavní"/>
    <x v="15"/>
    <m/>
  </r>
  <r>
    <d v="2021-07-27T00:00:00"/>
    <s v="Vydané faktury"/>
    <s v="22FV035"/>
    <s v="ROTARY KLUB Nové Zámky, o.z."/>
    <s v="76532"/>
    <s v="Počet členů vašeho RC k 1.7.2021"/>
    <s v="311001"/>
    <s v="684001"/>
    <s v="EUR"/>
    <n v="940.8"/>
    <n v="23995.1"/>
    <s v="Správa D."/>
    <s v="hlavní"/>
    <x v="15"/>
    <m/>
  </r>
  <r>
    <d v="2021-07-27T00:00:00"/>
    <s v="Vydané faktury"/>
    <s v="22FV035"/>
    <s v="ROTARY KLUB Nové Zámky, o.z."/>
    <s v="76532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36"/>
    <s v="Rotary Club Olomouc-City, z.s."/>
    <s v="77108"/>
    <s v="Počet členů Vašeho RC k 1.7.2021"/>
    <s v="311001"/>
    <s v="684001"/>
    <m/>
    <n v="0"/>
    <n v="19500"/>
    <s v="Správa D."/>
    <s v="hlavní"/>
    <x v="15"/>
    <m/>
  </r>
  <r>
    <d v="2021-07-27T00:00:00"/>
    <s v="Vydané faktury"/>
    <s v="22FV037"/>
    <s v="Rotary Club Olomouc"/>
    <s v="31641"/>
    <s v="Počet členů Vašeho RC k 1.7.2021"/>
    <s v="311001"/>
    <s v="684001"/>
    <m/>
    <n v="0"/>
    <n v="18000"/>
    <s v="Správa D."/>
    <s v="hlavní"/>
    <x v="15"/>
    <m/>
  </r>
  <r>
    <d v="2021-07-27T00:00:00"/>
    <s v="Vydané faktury"/>
    <s v="22FV038"/>
    <s v="Rotary club Opava"/>
    <s v="82520"/>
    <s v="Počet členů Vašeho RC k 1.7.2021"/>
    <s v="311001"/>
    <s v="684001"/>
    <m/>
    <n v="0"/>
    <n v="22500"/>
    <s v="Správa D."/>
    <s v="hlavní"/>
    <x v="15"/>
    <m/>
  </r>
  <r>
    <d v="2021-07-27T00:00:00"/>
    <s v="Vydané faktury"/>
    <s v="22FV039"/>
    <s v="ROTARY CLUB OSTRAVA CITY, z.s."/>
    <s v="86414"/>
    <s v="Počet členů Vašeho RC k 1.7.2021"/>
    <s v="311001"/>
    <s v="684001"/>
    <m/>
    <n v="0"/>
    <n v="16500"/>
    <s v="Správa D."/>
    <s v="hlavní"/>
    <x v="15"/>
    <m/>
  </r>
  <r>
    <d v="2021-07-27T00:00:00"/>
    <s v="Vydané faktury"/>
    <s v="22FV040"/>
    <s v="Rotary klub Ostrava, zapsaný spolek"/>
    <s v="29811"/>
    <s v="Počet členů Vašeho RC k 1.7.2021"/>
    <s v="311001"/>
    <s v="684001"/>
    <m/>
    <n v="0"/>
    <n v="25500"/>
    <s v="Správa D."/>
    <s v="hlavní"/>
    <x v="15"/>
    <m/>
  </r>
  <r>
    <d v="2021-07-27T00:00:00"/>
    <s v="Vydané faktury"/>
    <s v="22FV041"/>
    <s v="Rotary Club Ostrava International z. s."/>
    <s v="57919"/>
    <s v="Počet členů Vašeho RC k 1.7.2021"/>
    <s v="311001"/>
    <s v="684001"/>
    <m/>
    <n v="0"/>
    <n v="18000"/>
    <s v="Správa D."/>
    <s v="hlavní"/>
    <x v="15"/>
    <m/>
  </r>
  <r>
    <d v="2021-07-27T00:00:00"/>
    <s v="Vydané faktury"/>
    <s v="22FV042"/>
    <s v="ROTARY CLUB PARDUBICE z.s."/>
    <s v="30935"/>
    <s v="Počet členů Vašeho RC k 1.7.2021"/>
    <s v="311001"/>
    <s v="684001"/>
    <m/>
    <n v="0"/>
    <n v="39000"/>
    <s v="Správa D."/>
    <s v="hlavní"/>
    <x v="15"/>
    <m/>
  </r>
  <r>
    <d v="2021-07-27T00:00:00"/>
    <s v="Vydané faktury"/>
    <s v="22FV043"/>
    <s v="ROTARY CLUB PIEŠŤANY"/>
    <s v="29332"/>
    <s v="Počet členů vašeho RC k 1.7.2021"/>
    <s v="311001"/>
    <s v="684001"/>
    <s v="EUR"/>
    <n v="411.6"/>
    <n v="10497.86"/>
    <s v="Správa D."/>
    <s v="hlavní"/>
    <x v="15"/>
    <m/>
  </r>
  <r>
    <d v="2021-07-27T00:00:00"/>
    <s v="Vydané faktury"/>
    <s v="22FV043"/>
    <s v="ROTARY CLUB PIEŠŤANY"/>
    <s v="29332"/>
    <s v="Zaokrouhlení"/>
    <s v="311001"/>
    <s v="684001"/>
    <s v="EUR"/>
    <n v="0.4"/>
    <n v="10.199999999999999"/>
    <s v="Správa D."/>
    <s v="hlavní"/>
    <x v="15"/>
    <m/>
  </r>
  <r>
    <d v="2021-07-27T00:00:00"/>
    <s v="Vydané faktury"/>
    <s v="22FV044"/>
    <s v="ROTARY CLUB PÍSEK, z.s."/>
    <s v="28111"/>
    <s v="Počet členů Vašeho RC k 1.7.2021"/>
    <s v="311001"/>
    <s v="684001"/>
    <m/>
    <n v="0"/>
    <n v="27000"/>
    <s v="Správa D."/>
    <s v="hlavní"/>
    <x v="15"/>
    <m/>
  </r>
  <r>
    <d v="2021-07-27T00:00:00"/>
    <s v="Vydané faktury"/>
    <s v="22FV045"/>
    <s v="Rotary klub Plzeň Beseda, z.s."/>
    <s v="70656"/>
    <s v="Počet členů Vašeho RC k 1.7.2021"/>
    <s v="311001"/>
    <s v="684001"/>
    <m/>
    <n v="0"/>
    <n v="21000"/>
    <s v="Správa D."/>
    <s v="hlavní"/>
    <x v="15"/>
    <m/>
  </r>
  <r>
    <d v="2021-07-27T00:00:00"/>
    <s v="Vydané faktury"/>
    <s v="22FV046"/>
    <s v="Rotary club Plzeň, z.s."/>
    <s v="28081"/>
    <s v="Počet členů Vašeho RC k 1.7.2021"/>
    <s v="311001"/>
    <s v="684001"/>
    <m/>
    <n v="0"/>
    <n v="27000"/>
    <s v="Správa D."/>
    <s v="hlavní"/>
    <x v="15"/>
    <m/>
  </r>
  <r>
    <d v="2021-07-27T00:00:00"/>
    <s v="Vydané faktury"/>
    <s v="22FV047"/>
    <s v="Rotary klub Poděbrady, z.s."/>
    <s v="29315"/>
    <s v="Počet členů Vašeho RC k 1.7.2021"/>
    <s v="311001"/>
    <s v="684001"/>
    <m/>
    <n v="0"/>
    <n v="15000"/>
    <s v="Správa D."/>
    <s v="hlavní"/>
    <x v="15"/>
    <m/>
  </r>
  <r>
    <d v="2021-07-27T00:00:00"/>
    <s v="Vydané faktury"/>
    <s v="22FV048"/>
    <s v="Rotary club Poprad"/>
    <s v="31685"/>
    <s v="Počet členů vašeho RC k 1.7.2021"/>
    <s v="311001"/>
    <s v="684001"/>
    <s v="EUR"/>
    <n v="823.2"/>
    <n v="20995.72"/>
    <s v="Správa D."/>
    <s v="hlavní"/>
    <x v="15"/>
    <m/>
  </r>
  <r>
    <d v="2021-07-27T00:00:00"/>
    <s v="Vydané faktury"/>
    <s v="22FV048"/>
    <s v="Rotary club Poprad"/>
    <s v="31685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49"/>
    <s v="Rotary klub Praga Ekumena, z.s."/>
    <s v="74644"/>
    <s v="Počet členů Vašeho RC k 1.7.2021"/>
    <s v="311001"/>
    <s v="684001"/>
    <m/>
    <n v="0"/>
    <n v="22500"/>
    <s v="Správa D."/>
    <s v="hlavní"/>
    <x v="15"/>
    <m/>
  </r>
  <r>
    <d v="2021-07-27T00:00:00"/>
    <s v="Vydané faktury"/>
    <s v="22FV050"/>
    <s v="Rotary klub Prag-Bohemia, z.s."/>
    <s v="65154"/>
    <s v="Počet členů Vašeho RC k 1.7.2021"/>
    <s v="311001"/>
    <s v="684001"/>
    <m/>
    <n v="0"/>
    <n v="49500"/>
    <s v="Správa D."/>
    <s v="hlavní"/>
    <x v="15"/>
    <m/>
  </r>
  <r>
    <d v="2021-07-27T00:00:00"/>
    <s v="Vydané faktury"/>
    <s v="22FV051"/>
    <s v="&quot;Rotary Club Prague International&quot;"/>
    <s v="50895"/>
    <s v="Počet členů Vašeho RC k 1.7.2021"/>
    <s v="311001"/>
    <s v="684001"/>
    <m/>
    <n v="0"/>
    <n v="75000"/>
    <s v="Správa D."/>
    <s v="hlavní"/>
    <x v="15"/>
    <m/>
  </r>
  <r>
    <d v="2021-07-27T00:00:00"/>
    <s v="Vydané faktury"/>
    <s v="22FV052"/>
    <s v="Rotary Club Prague Platinum, z.s."/>
    <s v="53656"/>
    <s v="Počet členů Vašeho RC k 1.7.2021"/>
    <s v="311001"/>
    <s v="684001"/>
    <m/>
    <n v="0"/>
    <n v="21000"/>
    <s v="Správa D."/>
    <s v="hlavní"/>
    <x v="15"/>
    <m/>
  </r>
  <r>
    <d v="2021-07-27T00:00:00"/>
    <s v="Vydané faktury"/>
    <s v="22FV053"/>
    <s v="Rotary klub Praha City"/>
    <s v="50927"/>
    <s v="Počet členů Vašeho RC k 1.7.2021"/>
    <s v="311001"/>
    <s v="684001"/>
    <m/>
    <n v="0"/>
    <n v="52500"/>
    <s v="Správa D."/>
    <s v="hlavní"/>
    <x v="15"/>
    <m/>
  </r>
  <r>
    <d v="2021-07-27T00:00:00"/>
    <s v="Vydané faktury"/>
    <s v="22FV054"/>
    <s v="Rotary klub Praha z.s."/>
    <s v="27342"/>
    <s v="Počet členů Vašeho RC k 1.7.2021"/>
    <s v="311001"/>
    <s v="684001"/>
    <m/>
    <n v="0"/>
    <n v="15000"/>
    <s v="Správa D."/>
    <s v="hlavní"/>
    <x v="15"/>
    <m/>
  </r>
  <r>
    <d v="2021-07-27T00:00:00"/>
    <s v="Vydané faktury"/>
    <s v="22FV055"/>
    <s v="Rotary klub Praha - Staré Město"/>
    <s v="29270"/>
    <s v="Počet členů Vašeho RC k 1.7.2021"/>
    <s v="311001"/>
    <s v="684001"/>
    <m/>
    <n v="0"/>
    <n v="36000"/>
    <s v="Správa D."/>
    <s v="hlavní"/>
    <x v="15"/>
    <m/>
  </r>
  <r>
    <d v="2021-07-27T00:00:00"/>
    <s v="Vydané faktury"/>
    <s v="22FV056"/>
    <s v="ROTARY CLUB Přerov, z.s."/>
    <s v="30690"/>
    <s v="Počet členů Vašeho RC k 1.7.2021"/>
    <s v="311001"/>
    <s v="684001"/>
    <m/>
    <n v="0"/>
    <n v="13500"/>
    <s v="Správa D."/>
    <s v="hlavní"/>
    <x v="15"/>
    <m/>
  </r>
  <r>
    <d v="2021-07-27T00:00:00"/>
    <s v="Vydané faktury"/>
    <s v="22FV057"/>
    <s v="Rotary Club Prešov-Šariš, o.z."/>
    <s v="90177"/>
    <s v="Počet členů vašeho RC k 1.7.2021"/>
    <s v="311001"/>
    <s v="684001"/>
    <s v="EUR"/>
    <n v="823.2"/>
    <n v="20995.72"/>
    <s v="Správa D."/>
    <s v="hlavní"/>
    <x v="15"/>
    <m/>
  </r>
  <r>
    <d v="2021-07-27T00:00:00"/>
    <s v="Vydané faktury"/>
    <s v="22FV057"/>
    <s v="Rotary Club Prešov-Šariš, o.z."/>
    <s v="90177"/>
    <s v="Zaokrouhlení"/>
    <s v="311001"/>
    <s v="684001"/>
    <s v="EUR"/>
    <n v="0.8"/>
    <n v="20.399999999999999"/>
    <s v="Správa D."/>
    <s v="hlavní"/>
    <x v="15"/>
    <m/>
  </r>
  <r>
    <d v="2021-07-27T00:00:00"/>
    <s v="Vydané faktury"/>
    <s v="22FV058"/>
    <s v="Rotary klub Prostějov"/>
    <s v="30936"/>
    <s v="Počet členů Vašeho RC k 1.7.2021"/>
    <s v="311001"/>
    <s v="684001"/>
    <m/>
    <n v="0"/>
    <n v="33000"/>
    <s v="Správa D."/>
    <s v="hlavní"/>
    <x v="15"/>
    <m/>
  </r>
  <r>
    <d v="2021-07-27T00:00:00"/>
    <s v="Vydané faktury"/>
    <s v="22FV059"/>
    <s v="ROTARY CLUB ROŽŇAVA"/>
    <s v="72559"/>
    <s v="Počet členů vašeho RC k 1.7.2021"/>
    <s v="311001"/>
    <s v="684001"/>
    <s v="EUR"/>
    <n v="411.6"/>
    <n v="10497.86"/>
    <s v="Správa D."/>
    <s v="hlavní"/>
    <x v="15"/>
    <m/>
  </r>
  <r>
    <d v="2021-07-27T00:00:00"/>
    <s v="Vydané faktury"/>
    <s v="22FV059"/>
    <s v="ROTARY CLUB ROŽŇAVA"/>
    <s v="72559"/>
    <s v="Zaokrouhlení"/>
    <s v="311001"/>
    <s v="684001"/>
    <s v="EUR"/>
    <n v="0.4"/>
    <n v="10.199999999999999"/>
    <s v="Správa D."/>
    <s v="hlavní"/>
    <x v="15"/>
    <m/>
  </r>
  <r>
    <d v="2021-07-27T00:00:00"/>
    <s v="Vydané faktury"/>
    <s v="22FV060"/>
    <s v="Rotary club Spišská Nová Ves"/>
    <s v="50182"/>
    <s v="Počet členů vašeho RC k 1.7.2021"/>
    <s v="311001"/>
    <s v="684001"/>
    <s v="EUR"/>
    <n v="646.79999999999995"/>
    <n v="16496.63"/>
    <s v="Správa D."/>
    <s v="hlavní"/>
    <x v="15"/>
    <m/>
  </r>
  <r>
    <d v="2021-07-27T00:00:00"/>
    <s v="Vydané faktury"/>
    <s v="22FV060"/>
    <s v="Rotary club Spišská Nová Ves"/>
    <s v="50182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61"/>
    <s v="Rotary Klub Stupava Záhorie"/>
    <s v="87761"/>
    <s v="Počet členů vašeho RC k 1.7.2021"/>
    <s v="311001"/>
    <s v="684001"/>
    <s v="EUR"/>
    <n v="588"/>
    <n v="14996.94"/>
    <s v="Správa D."/>
    <s v="hlavní"/>
    <x v="15"/>
    <m/>
  </r>
  <r>
    <d v="2021-07-27T00:00:00"/>
    <s v="Vydané faktury"/>
    <s v="22FV062"/>
    <s v="ROTARY CLUB TÁBOR, z.s."/>
    <s v="28316"/>
    <s v="Počet členů Vašeho RC k 1.7.2021"/>
    <s v="311001"/>
    <s v="684001"/>
    <m/>
    <n v="0"/>
    <n v="34500"/>
    <s v="Správa D."/>
    <s v="hlavní"/>
    <x v="15"/>
    <m/>
  </r>
  <r>
    <d v="2021-07-27T00:00:00"/>
    <s v="Vydané faktury"/>
    <s v="22FV063"/>
    <s v="Rotary Klub Telč, z. s."/>
    <s v="72558"/>
    <s v="Počet členů Vašeho RC k 1.7.2021"/>
    <s v="311001"/>
    <s v="684001"/>
    <m/>
    <n v="0"/>
    <n v="16500"/>
    <s v="Správa D."/>
    <s v="hlavní"/>
    <x v="15"/>
    <m/>
  </r>
  <r>
    <d v="2021-07-27T00:00:00"/>
    <s v="Vydané faktury"/>
    <s v="22FV064"/>
    <s v="Rotary klub Třebíč, z.s."/>
    <s v="30844"/>
    <s v="Počet členů Vašeho RC k 1.7.2021"/>
    <s v="311001"/>
    <s v="684001"/>
    <m/>
    <n v="0"/>
    <n v="9000"/>
    <s v="Správa D."/>
    <s v="hlavní"/>
    <x v="15"/>
    <m/>
  </r>
  <r>
    <d v="2021-07-27T00:00:00"/>
    <s v="Vydané faktury"/>
    <s v="22FV065"/>
    <s v="Rotary Club Trebišov"/>
    <s v="84962"/>
    <s v="Počet členů vašeho RC k 1.7.2021"/>
    <s v="311001"/>
    <s v="684001"/>
    <s v="EUR"/>
    <n v="646.79999999999995"/>
    <n v="16496.63"/>
    <s v="Správa D."/>
    <s v="hlavní"/>
    <x v="15"/>
    <m/>
  </r>
  <r>
    <d v="2021-07-27T00:00:00"/>
    <s v="Vydané faktury"/>
    <s v="22FV065"/>
    <s v="Rotary Club Trebišov"/>
    <s v="84962"/>
    <s v="Zaokrouhlení"/>
    <s v="311001"/>
    <s v="684001"/>
    <s v="EUR"/>
    <n v="0.2"/>
    <n v="5.1100000000000003"/>
    <s v="Správa D."/>
    <s v="hlavní"/>
    <x v="15"/>
    <m/>
  </r>
  <r>
    <d v="2021-07-27T00:00:00"/>
    <s v="Vydané faktury"/>
    <s v="22FV066"/>
    <s v="ROTARY KLUB TRENČÍN"/>
    <s v="69398"/>
    <s v="Počet členů vašeho RC k 1.7.2021"/>
    <s v="311001"/>
    <s v="684001"/>
    <s v="EUR"/>
    <n v="705.6"/>
    <n v="17996.330000000002"/>
    <s v="Správa D."/>
    <s v="hlavní"/>
    <x v="15"/>
    <m/>
  </r>
  <r>
    <d v="2021-07-27T00:00:00"/>
    <s v="Vydané faktury"/>
    <s v="22FV066"/>
    <s v="ROTARY KLUB TRENČÍN"/>
    <s v="69398"/>
    <s v="Zaokrouhlení"/>
    <s v="311001"/>
    <s v="684001"/>
    <s v="EUR"/>
    <n v="0.4"/>
    <n v="10.199999999999999"/>
    <s v="Správa D."/>
    <s v="hlavní"/>
    <x v="15"/>
    <m/>
  </r>
  <r>
    <d v="2021-07-27T00:00:00"/>
    <s v="Vydané faktury"/>
    <s v="22FV067"/>
    <s v="ROTARY klub Trutnov, z.s."/>
    <s v="51943"/>
    <s v="Počet členů Vašeho RC k 1.7.2021"/>
    <s v="311001"/>
    <s v="684001"/>
    <m/>
    <n v="0"/>
    <n v="18000"/>
    <s v="Správa D."/>
    <s v="hlavní"/>
    <x v="15"/>
    <m/>
  </r>
  <r>
    <d v="2021-07-27T00:00:00"/>
    <s v="Vydané faktury"/>
    <s v="22FV068"/>
    <s v="Rotary klub Uherský Brod, z.s."/>
    <s v="71235"/>
    <s v="Počet členů Vašeho RC k 1.7.2021"/>
    <s v="311001"/>
    <s v="684001"/>
    <m/>
    <n v="0"/>
    <n v="21000"/>
    <s v="Správa D."/>
    <s v="hlavní"/>
    <x v="15"/>
    <m/>
  </r>
  <r>
    <d v="2021-07-27T00:00:00"/>
    <s v="Vydané faktury"/>
    <s v="22FV069"/>
    <s v="Rotary klub Valtice - Břeclav"/>
    <s v="69155"/>
    <s v="Počet členů Vašeho RC k 1.7.2021"/>
    <s v="311001"/>
    <s v="684001"/>
    <m/>
    <n v="0"/>
    <n v="13500"/>
    <s v="Správa D."/>
    <s v="hlavní"/>
    <x v="15"/>
    <m/>
  </r>
  <r>
    <d v="2021-07-27T00:00:00"/>
    <s v="Vydané faktury"/>
    <s v="22FV070"/>
    <s v="Rotary Club Žilina International"/>
    <s v="90517"/>
    <s v="Počet členů vašeho RC k 1.7.2021"/>
    <s v="311001"/>
    <s v="684001"/>
    <s v="EUR"/>
    <n v="1352.4"/>
    <n v="34492.959999999999"/>
    <s v="Správa D."/>
    <s v="hlavní"/>
    <x v="15"/>
    <m/>
  </r>
  <r>
    <d v="2021-07-27T00:00:00"/>
    <s v="Vydané faktury"/>
    <s v="22FV070"/>
    <s v="Rotary Club Žilina International"/>
    <s v="90517"/>
    <s v="Zaokrouhlení"/>
    <s v="311001"/>
    <s v="684001"/>
    <s v="EUR"/>
    <n v="0.6"/>
    <n v="15.31"/>
    <s v="Správa D."/>
    <s v="hlavní"/>
    <x v="15"/>
    <m/>
  </r>
  <r>
    <d v="2021-07-27T00:00:00"/>
    <s v="Vydané faktury"/>
    <s v="22FV071"/>
    <s v="Rotary Club Žilina"/>
    <s v="31723"/>
    <s v="Počet členů vašeho RC k 1.7.2021"/>
    <s v="311001"/>
    <s v="684001"/>
    <s v="EUR"/>
    <n v="1764"/>
    <n v="44990.82"/>
    <s v="Správa D."/>
    <s v="hlavní"/>
    <x v="15"/>
    <m/>
  </r>
  <r>
    <d v="2021-07-27T00:00:00"/>
    <s v="Vydané faktury"/>
    <s v="22FV072"/>
    <s v="Rotary klub Zlín, z.s."/>
    <s v="29824"/>
    <s v="Počet členů Vašeho RC k 1.7.2021"/>
    <s v="311001"/>
    <s v="684001"/>
    <m/>
    <n v="0"/>
    <n v="33000"/>
    <s v="Správa D."/>
    <s v="hlavní"/>
    <x v="15"/>
    <m/>
  </r>
  <r>
    <d v="2021-07-27T00:00:00"/>
    <s v="Vydané faktury"/>
    <s v="22FV073"/>
    <s v="Rotary klub Znojmo, z.s."/>
    <s v="27951"/>
    <s v="Počet členů Vašeho RC k 1.7.2021"/>
    <s v="311001"/>
    <s v="684001"/>
    <m/>
    <n v="0"/>
    <n v="9000"/>
    <s v="Správa D."/>
    <s v="hlavní"/>
    <x v="15"/>
    <m/>
  </r>
  <r>
    <d v="2021-07-27T00:00:00"/>
    <s v="Vydané faktury"/>
    <s v="22FV074"/>
    <s v="Rotary Club Zvolen"/>
    <s v="51859"/>
    <s v="Počet členů vašeho RC k 1.7.2021"/>
    <s v="311001"/>
    <s v="684001"/>
    <s v="EUR"/>
    <n v="1117.2"/>
    <n v="28494.19"/>
    <s v="Správa D."/>
    <s v="hlavní"/>
    <x v="15"/>
    <m/>
  </r>
  <r>
    <d v="2021-07-27T00:00:00"/>
    <s v="Vydané faktury"/>
    <s v="22FV074"/>
    <s v="Rotary Club Zvolen"/>
    <s v="51859"/>
    <s v="Zaokrouhlení"/>
    <s v="311001"/>
    <s v="684001"/>
    <s v="EUR"/>
    <n v="0.8"/>
    <n v="20.399999999999999"/>
    <s v="Správa D."/>
    <s v="hlavní"/>
    <x v="15"/>
    <m/>
  </r>
  <r>
    <d v="2021-07-31T00:00:00"/>
    <s v="Banka"/>
    <s v="SLOa0070007"/>
    <s v="Rotary Club Zvolen"/>
    <s v="51859"/>
    <s v="Kurzové zisky - pohledávky"/>
    <s v="311001"/>
    <s v="645100"/>
    <s v="EUR"/>
    <n v="0"/>
    <n v="27.95"/>
    <s v="Správa D."/>
    <s v="hlavní"/>
    <x v="15"/>
    <m/>
  </r>
  <r>
    <d v="2021-07-31T00:00:00"/>
    <s v="Banka"/>
    <s v="SLOa0070008"/>
    <s v="ROTARY CLUB PIEŠŤANY"/>
    <s v="29332"/>
    <s v="Kurzové zisky - pohledávky"/>
    <s v="311001"/>
    <s v="645100"/>
    <s v="EUR"/>
    <n v="0"/>
    <n v="10.3"/>
    <s v="Správa D."/>
    <s v="hlavní"/>
    <x v="15"/>
    <m/>
  </r>
  <r>
    <d v="2021-07-31T00:00:00"/>
    <s v="Banka"/>
    <s v="SLOa0070009"/>
    <s v="Rotary Club Trebišov"/>
    <s v="84962"/>
    <s v="Kurzové zisky - pohledávky"/>
    <s v="311001"/>
    <s v="645100"/>
    <s v="EUR"/>
    <n v="0"/>
    <n v="16.170000000000002"/>
    <s v="Správa D."/>
    <s v="hlavní"/>
    <x v="15"/>
    <m/>
  </r>
  <r>
    <d v="2021-07-31T00:00:00"/>
    <s v="Banka"/>
    <s v="SLOa0070010"/>
    <s v="Rotary klub Levice"/>
    <s v="84328"/>
    <s v="Kurzové zisky - pohledávky"/>
    <s v="311001"/>
    <s v="645100"/>
    <s v="EUR"/>
    <n v="0"/>
    <n v="16.170000000000002"/>
    <s v="Správa D."/>
    <s v="hlavní"/>
    <x v="15"/>
    <m/>
  </r>
  <r>
    <d v="2021-07-31T00:00:00"/>
    <s v="Banka"/>
    <s v="SLOa0070011"/>
    <s v="Rotary Klub Stupava Záhorie"/>
    <s v="87761"/>
    <s v="Kurzové zisky - pohledávky"/>
    <s v="311001"/>
    <s v="645100"/>
    <s v="EUR"/>
    <n v="0"/>
    <n v="14.7"/>
    <s v="Správa D."/>
    <s v="hlavní"/>
    <x v="15"/>
    <m/>
  </r>
  <r>
    <d v="2021-07-31T00:00:00"/>
    <s v="Banka"/>
    <s v="SLOa0070012"/>
    <s v="Rotary Club Martin"/>
    <s v="70655"/>
    <s v="Kurzové zisky - pohledávky"/>
    <s v="311001"/>
    <s v="645100"/>
    <s v="EUR"/>
    <n v="0"/>
    <n v="41.17"/>
    <s v="Správa D."/>
    <s v="hlavní"/>
    <x v="15"/>
    <m/>
  </r>
  <r>
    <d v="2021-07-31T00:00:00"/>
    <s v="Banka"/>
    <s v="SLOa0070014"/>
    <s v="Rotary klub Bratislava"/>
    <s v="27789"/>
    <s v="Kurzové zisky - pohledávky"/>
    <s v="311001"/>
    <s v="645100"/>
    <s v="EUR"/>
    <n v="0"/>
    <n v="50"/>
    <s v="Správa D."/>
    <s v="hlavní"/>
    <x v="15"/>
    <m/>
  </r>
  <r>
    <d v="2021-07-31T00:00:00"/>
    <s v="Banka"/>
    <s v="SLOa0070015"/>
    <s v="Rotary Club Žilina International"/>
    <s v="90517"/>
    <s v="Kurzové zisky - pohledávky"/>
    <s v="311001"/>
    <s v="645100"/>
    <s v="EUR"/>
    <n v="0"/>
    <n v="33.82"/>
    <s v="Správa D."/>
    <s v="hlavní"/>
    <x v="15"/>
    <m/>
  </r>
  <r>
    <d v="2021-07-31T00:00:00"/>
    <s v="Banka"/>
    <s v="SLOa0070016"/>
    <s v="Rotary Club Bratislava International"/>
    <s v="62016"/>
    <s v="Kurzové zisky - pohledávky"/>
    <s v="311001"/>
    <s v="645100"/>
    <s v="EUR"/>
    <n v="0"/>
    <n v="14.7"/>
    <s v="Správa D."/>
    <s v="hlavní"/>
    <x v="15"/>
    <m/>
  </r>
  <r>
    <d v="2021-07-31T00:00:00"/>
    <s v="Banka"/>
    <s v="SLOa0070017"/>
    <s v="Rotary club Banská Bystrica "/>
    <s v="28799"/>
    <s v="Kurzové zisky - pohledávky"/>
    <s v="311001"/>
    <s v="645100"/>
    <s v="EUR"/>
    <n v="0"/>
    <n v="42.65"/>
    <s v="Správa D."/>
    <s v="hlavní"/>
    <x v="15"/>
    <m/>
  </r>
  <r>
    <d v="2021-07-31T00:00:00"/>
    <s v="Banka"/>
    <s v="SLOa0070018"/>
    <s v="Rotary club Liptovský Mikuláš, o.z."/>
    <s v="51112"/>
    <s v="Kurzové zisky - pohledávky"/>
    <s v="311001"/>
    <s v="645100"/>
    <s v="EUR"/>
    <n v="0"/>
    <n v="33.82"/>
    <s v="Správa D."/>
    <s v="hlavní"/>
    <x v="15"/>
    <m/>
  </r>
  <r>
    <d v="2021-08-06T00:00:00"/>
    <s v="Přijaté faktury"/>
    <s v="22FP005"/>
    <s v="ORKÁN plus, s.r.o."/>
    <m/>
    <s v="Zaokrouhlení"/>
    <s v="518033"/>
    <s v="321010"/>
    <m/>
    <n v="0"/>
    <n v="0.15"/>
    <s v="Správa D."/>
    <s v="hlavní"/>
    <x v="15"/>
    <m/>
  </r>
  <r>
    <d v="2021-08-31T00:00:00"/>
    <s v="Banka"/>
    <s v="SLOa0080001"/>
    <s v="ROTARY CLUB ROŽŇAVA"/>
    <s v="72559"/>
    <s v="Kurzové zisky - pohledávky"/>
    <s v="311001"/>
    <s v="645100"/>
    <s v="EUR"/>
    <n v="0"/>
    <n v="10.3"/>
    <s v="Správa D."/>
    <s v="hlavní"/>
    <x v="15"/>
    <m/>
  </r>
  <r>
    <d v="2021-08-31T00:00:00"/>
    <s v="Banka"/>
    <s v="SLOa0080002"/>
    <s v="Rotary club Košice"/>
    <s v="55272"/>
    <s v="Kurzové zisky - pohledávky"/>
    <s v="311001"/>
    <s v="645100"/>
    <s v="EUR"/>
    <n v="0"/>
    <n v="30.87"/>
    <s v="Správa D."/>
    <s v="hlavní"/>
    <x v="15"/>
    <m/>
  </r>
  <r>
    <d v="2021-08-31T00:00:00"/>
    <s v="Banka"/>
    <s v="SLOa0080003"/>
    <s v="Rotary Club Žilina"/>
    <s v="31723"/>
    <s v="Kurzové zisky - pohledávky"/>
    <s v="311001"/>
    <s v="645100"/>
    <s v="EUR"/>
    <n v="0"/>
    <n v="44.1"/>
    <s v="Správa D."/>
    <s v="hlavní"/>
    <x v="15"/>
    <m/>
  </r>
  <r>
    <d v="2021-08-31T00:00:00"/>
    <s v="Banka"/>
    <s v="SLOa0080004"/>
    <s v="Rostislav Vrábek"/>
    <s v="75422"/>
    <s v="Kurzové zisky - pohledávky"/>
    <s v="311001"/>
    <s v="645100"/>
    <s v="EUR"/>
    <n v="0"/>
    <n v="25"/>
    <s v="Správa D."/>
    <s v="hlavní"/>
    <x v="15"/>
    <m/>
  </r>
  <r>
    <d v="2021-08-31T00:00:00"/>
    <s v="Banka"/>
    <s v="SLOa0080005"/>
    <s v="ROTARY KLUB Nové Zámky, o.z."/>
    <s v="76532"/>
    <s v="Kurzové zisky - pohledávky"/>
    <s v="311001"/>
    <s v="645100"/>
    <s v="EUR"/>
    <n v="0"/>
    <n v="23.52"/>
    <s v="Správa D."/>
    <s v="hlavní"/>
    <x v="15"/>
    <m/>
  </r>
  <r>
    <d v="2021-08-31T00:00:00"/>
    <s v="Banka"/>
    <s v="SLOa0080006"/>
    <s v="Rotary klub Bratislava Danube"/>
    <s v="75423"/>
    <s v="Kurzové zisky - pohledávky"/>
    <s v="311001"/>
    <s v="645100"/>
    <s v="EUR"/>
    <n v="0"/>
    <n v="30.87"/>
    <s v="Správa D."/>
    <s v="hlavní"/>
    <x v="15"/>
    <m/>
  </r>
  <r>
    <d v="2021-08-31T00:00:00"/>
    <s v="Banka"/>
    <s v="SLOa0080007"/>
    <s v="ROTARY KLUB TRENČÍN"/>
    <s v="69398"/>
    <s v="Drobný nedoplatek"/>
    <s v="221002"/>
    <s v="684001"/>
    <s v="EUR"/>
    <n v="-0.4"/>
    <n v="-10.210000000000001"/>
    <s v="Správa D."/>
    <s v="hlavní"/>
    <x v="15"/>
    <m/>
  </r>
  <r>
    <d v="2021-08-31T00:00:00"/>
    <s v="Banka"/>
    <s v="SLOa0080007"/>
    <s v="ROTARY KLUB TRENČÍN"/>
    <s v="69398"/>
    <s v="Kurzové zisky - pohledávky"/>
    <s v="311001"/>
    <s v="645100"/>
    <s v="EUR"/>
    <n v="0"/>
    <n v="17.649999999999999"/>
    <s v="Správa D."/>
    <s v="hlavní"/>
    <x v="15"/>
    <m/>
  </r>
  <r>
    <d v="2021-08-31T00:00:00"/>
    <s v="Banka"/>
    <s v="SLOa0080008"/>
    <s v="Rotary club Spišská Nová Ves"/>
    <s v="50182"/>
    <s v="Kurzové zisky - pohledávky"/>
    <s v="311001"/>
    <s v="645100"/>
    <s v="EUR"/>
    <n v="0"/>
    <n v="16.170000000000002"/>
    <s v="Správa D."/>
    <s v="hlavní"/>
    <x v="15"/>
    <m/>
  </r>
  <r>
    <d v="2021-08-31T00:00:00"/>
    <s v="Banka"/>
    <s v="SLOa0080009"/>
    <s v="Rotary Club Prešov-Šariš, o.z."/>
    <s v="90177"/>
    <s v="Kurzové zisky - pohledávky"/>
    <s v="311001"/>
    <s v="645100"/>
    <s v="EUR"/>
    <n v="0"/>
    <n v="20.6"/>
    <s v="Správa D."/>
    <s v="hlavní"/>
    <x v="15"/>
    <m/>
  </r>
  <r>
    <d v="2021-08-31T00:00:00"/>
    <s v="Banka"/>
    <s v="SLOa0080010"/>
    <s v="Rotary klub Nitra Harmony"/>
    <s v="69342"/>
    <s v="Kurzové zisky - pohledávky"/>
    <s v="311001"/>
    <s v="645100"/>
    <s v="EUR"/>
    <n v="0"/>
    <n v="25"/>
    <s v="Správa D."/>
    <s v="hlavní"/>
    <x v="15"/>
    <m/>
  </r>
  <r>
    <d v="2021-08-31T00:00:00"/>
    <s v="Banka"/>
    <s v="SLOa0080012"/>
    <s v="Rotary klub Košice Classic"/>
    <s v="83026"/>
    <s v="Kurzové zisky - pohledávky"/>
    <s v="311001"/>
    <s v="645100"/>
    <s v="EUR"/>
    <n v="0"/>
    <n v="30.87"/>
    <s v="Správa D."/>
    <s v="hlavní"/>
    <x v="15"/>
    <m/>
  </r>
  <r>
    <d v="2021-08-31T00:00:00"/>
    <s v="Banka"/>
    <s v="SLOa0080013"/>
    <s v="Rotary Club Nitra"/>
    <s v="30963"/>
    <s v="Kurzové zisky - pohledávky"/>
    <s v="311001"/>
    <s v="645100"/>
    <s v="EUR"/>
    <n v="0"/>
    <n v="22.05"/>
    <s v="Správa D."/>
    <s v="hlavní"/>
    <x v="15"/>
    <m/>
  </r>
  <r>
    <d v="2021-08-31T00:00:00"/>
    <s v="Banka"/>
    <s v="SLOa0080014"/>
    <s v="Rotary club Poprad"/>
    <s v="31685"/>
    <s v="Kurzové zisky - pohledávky"/>
    <s v="311001"/>
    <s v="645100"/>
    <s v="EUR"/>
    <n v="0"/>
    <n v="20.6"/>
    <s v="Správa D."/>
    <s v="hlavní"/>
    <x v="15"/>
    <m/>
  </r>
  <r>
    <d v="2021-08-31T00:00:00"/>
    <s v="Banka"/>
    <s v="SLOa0080015"/>
    <s v="Rotary klub Dunajská Streda"/>
    <s v="85584"/>
    <s v="Kurzové zisky - pohledávky"/>
    <s v="311001"/>
    <s v="645100"/>
    <s v="EUR"/>
    <n v="0"/>
    <n v="32.35"/>
    <s v="Správa D."/>
    <s v="hlavní"/>
    <x v="15"/>
    <m/>
  </r>
  <r>
    <d v="2021-09-30T00:00:00"/>
    <s v="Banka"/>
    <s v="SLOa0090002"/>
    <s v="ROTARY CLUB BÁNSKÁ BYSTRICA CLASSIC"/>
    <s v="84923"/>
    <s v="Kurzové zisky - pohledávky"/>
    <s v="311001"/>
    <s v="645100"/>
    <s v="EUR"/>
    <n v="0"/>
    <n v="27.95"/>
    <s v="Správa D."/>
    <s v="hlavní"/>
    <x v="15"/>
    <m/>
  </r>
  <r>
    <d v="2021-09-30T00:00:00"/>
    <s v="Banka"/>
    <s v="SLOa0090013"/>
    <s v="ROTARY KLUB HUMENNÉ"/>
    <s v="83050"/>
    <s v="Kurzové zisky - pohledávky"/>
    <s v="311001"/>
    <s v="645100"/>
    <s v="EUR"/>
    <n v="0"/>
    <n v="13.25"/>
    <s v="Správa D."/>
    <s v="hlavní"/>
    <x v="15"/>
    <m/>
  </r>
  <r>
    <d v="2022-02-04T00:00:00"/>
    <s v="Vydané faktury"/>
    <s v="22FV075"/>
    <s v="Rotary club Banská Bystrica "/>
    <s v="28799"/>
    <s v="Počet členů vašeho RC k 1.1.2022"/>
    <s v="311001"/>
    <s v="684001"/>
    <s v="EUR"/>
    <n v="1809"/>
    <n v="44971.74"/>
    <s v="Správa D."/>
    <s v="hlavní"/>
    <x v="15"/>
    <m/>
  </r>
  <r>
    <d v="2022-02-04T00:00:00"/>
    <s v="Vydané faktury"/>
    <s v="22FV075"/>
    <s v="Rotary club Banská Bystrica "/>
    <s v="28799"/>
    <s v="Zaokrouhlení"/>
    <s v="311001"/>
    <s v="684001"/>
    <s v="EUR"/>
    <n v="0.5"/>
    <n v="12.43"/>
    <s v="Správa D."/>
    <s v="hlavní"/>
    <x v="15"/>
    <m/>
  </r>
  <r>
    <d v="2022-02-04T00:00:00"/>
    <s v="Vydané faktury"/>
    <s v="22FV076"/>
    <s v="ROTARY CLUB BÁNSKÁ BYSTRICA CLASSIC"/>
    <s v="84923"/>
    <s v="Počet členů vašeho RC k 1.1.2022"/>
    <s v="311001"/>
    <s v="684001"/>
    <s v="EUR"/>
    <n v="1145.7"/>
    <n v="28482.1"/>
    <s v="Správa D."/>
    <s v="hlavní"/>
    <x v="15"/>
    <m/>
  </r>
  <r>
    <d v="2022-02-04T00:00:00"/>
    <s v="Vydané faktury"/>
    <s v="22FV076"/>
    <s v="ROTARY CLUB BÁNSKÁ BYSTRICA CLASSIC"/>
    <s v="84923"/>
    <s v="Zaokrouhlení"/>
    <s v="311001"/>
    <s v="684001"/>
    <s v="EUR"/>
    <n v="0.3"/>
    <n v="7.46"/>
    <s v="Správa D."/>
    <s v="hlavní"/>
    <x v="15"/>
    <m/>
  </r>
  <r>
    <d v="2022-02-04T00:00:00"/>
    <s v="Vydané faktury"/>
    <s v="22FV077"/>
    <s v="Rotary klub Bratislava"/>
    <s v="27789"/>
    <s v="Počet členů vašeho RC k 1.1.2022"/>
    <s v="311001"/>
    <s v="684001"/>
    <s v="EUR"/>
    <n v="1989.9"/>
    <n v="49468.91"/>
    <s v="Správa D."/>
    <s v="hlavní"/>
    <x v="15"/>
    <m/>
  </r>
  <r>
    <d v="2022-02-04T00:00:00"/>
    <s v="Vydané faktury"/>
    <s v="22FV077"/>
    <s v="Rotary klub Bratislava"/>
    <s v="27789"/>
    <s v="Zaokrouhlení"/>
    <s v="311001"/>
    <s v="684001"/>
    <s v="EUR"/>
    <n v="0.6"/>
    <n v="14.92"/>
    <s v="Správa D."/>
    <s v="hlavní"/>
    <x v="15"/>
    <m/>
  </r>
  <r>
    <d v="2022-02-04T00:00:00"/>
    <s v="Vydané faktury"/>
    <s v="22FV078"/>
    <s v="Rotary klub Bratislava Danube"/>
    <s v="75423"/>
    <s v="Počet členů vašeho RC k 1.1.2022"/>
    <s v="311001"/>
    <s v="684001"/>
    <s v="EUR"/>
    <n v="1266.3"/>
    <n v="31480.22"/>
    <s v="Správa D."/>
    <s v="hlavní"/>
    <x v="15"/>
    <m/>
  </r>
  <r>
    <d v="2022-02-04T00:00:00"/>
    <s v="Vydané faktury"/>
    <s v="22FV078"/>
    <s v="Rotary klub Bratislava Danube"/>
    <s v="75423"/>
    <s v="Zaokrouhlení"/>
    <s v="311001"/>
    <s v="684001"/>
    <s v="EUR"/>
    <n v="0.7"/>
    <n v="17.399999999999999"/>
    <s v="Správa D."/>
    <s v="hlavní"/>
    <x v="15"/>
    <m/>
  </r>
  <r>
    <d v="2022-02-04T00:00:00"/>
    <s v="Vydané faktury"/>
    <s v="22FV079"/>
    <s v="Rotary Club Bratislava International"/>
    <s v="62016"/>
    <s v="Počet členů vašeho RC k 1.1.2022"/>
    <s v="311001"/>
    <s v="684001"/>
    <s v="EUR"/>
    <n v="603"/>
    <n v="14990.58"/>
    <s v="Správa D."/>
    <s v="hlavní"/>
    <x v="15"/>
    <m/>
  </r>
  <r>
    <d v="2022-02-04T00:00:00"/>
    <s v="Vydané faktury"/>
    <s v="22FV079"/>
    <s v="Rotary Club Bratislava International"/>
    <s v="62016"/>
    <s v="Zaokrouhlení"/>
    <s v="311001"/>
    <s v="684001"/>
    <s v="EUR"/>
    <n v="0.5"/>
    <n v="12.43"/>
    <s v="Správa D."/>
    <s v="hlavní"/>
    <x v="15"/>
    <m/>
  </r>
  <r>
    <d v="2022-02-04T00:00:00"/>
    <s v="Vydané faktury"/>
    <s v="22FV080"/>
    <s v="Rotary klub Dunajská Streda"/>
    <s v="85584"/>
    <s v="Počet členů vašeho RC k 1.1.2022"/>
    <s v="311001"/>
    <s v="684001"/>
    <s v="EUR"/>
    <n v="1206"/>
    <n v="29981.16"/>
    <s v="Správa D."/>
    <s v="hlavní"/>
    <x v="15"/>
    <m/>
  </r>
  <r>
    <d v="2022-02-04T00:00:00"/>
    <s v="Vydané faktury"/>
    <s v="22FV081"/>
    <s v="ROTARY KLUB HUMENNÉ"/>
    <s v="83050"/>
    <s v="Počet členů vašeho RC k 1.1.2022"/>
    <s v="311001"/>
    <s v="684001"/>
    <s v="EUR"/>
    <n v="542.70000000000005"/>
    <n v="13491.52"/>
    <s v="Správa D."/>
    <s v="hlavní"/>
    <x v="15"/>
    <m/>
  </r>
  <r>
    <d v="2022-02-04T00:00:00"/>
    <s v="Vydané faktury"/>
    <s v="22FV081"/>
    <s v="ROTARY KLUB HUMENNÉ"/>
    <s v="83050"/>
    <s v="Zaokrouhlení"/>
    <s v="311001"/>
    <s v="684001"/>
    <s v="EUR"/>
    <n v="0.3"/>
    <n v="7.46"/>
    <s v="Správa D."/>
    <s v="hlavní"/>
    <x v="15"/>
    <m/>
  </r>
  <r>
    <d v="2022-02-04T00:00:00"/>
    <s v="Vydané faktury"/>
    <s v="22FV082"/>
    <s v="Rotary club Košice"/>
    <s v="55272"/>
    <s v="Počet členů vašeho RC k 1.1.2022"/>
    <s v="311001"/>
    <s v="684001"/>
    <s v="EUR"/>
    <n v="1326.6"/>
    <n v="32979.279999999999"/>
    <s v="Správa D."/>
    <s v="hlavní"/>
    <x v="15"/>
    <m/>
  </r>
  <r>
    <d v="2022-02-04T00:00:00"/>
    <s v="Vydané faktury"/>
    <s v="22FV082"/>
    <s v="Rotary club Košice"/>
    <s v="55272"/>
    <s v="Zaokrouhlení"/>
    <s v="311001"/>
    <s v="684001"/>
    <s v="EUR"/>
    <n v="0.4"/>
    <n v="9.94"/>
    <s v="Správa D."/>
    <s v="hlavní"/>
    <x v="15"/>
    <m/>
  </r>
  <r>
    <d v="2022-02-04T00:00:00"/>
    <s v="Vydané faktury"/>
    <s v="22FV083"/>
    <s v="RC Košice Country"/>
    <m/>
    <s v="Počet členů vašeho RC k 1.1.2022"/>
    <s v="311001"/>
    <s v="684001"/>
    <s v="EUR"/>
    <n v="964.8"/>
    <n v="23984.93"/>
    <s v="Správa D."/>
    <s v="hlavní"/>
    <x v="15"/>
    <m/>
  </r>
  <r>
    <d v="2022-02-04T00:00:00"/>
    <s v="Vydané faktury"/>
    <s v="22FV083"/>
    <s v="RC Košice Country"/>
    <m/>
    <s v="Zaokrouhlení"/>
    <s v="311001"/>
    <s v="684001"/>
    <s v="EUR"/>
    <n v="0.2"/>
    <n v="4.97"/>
    <s v="Správa D."/>
    <s v="hlavní"/>
    <x v="15"/>
    <m/>
  </r>
  <r>
    <d v="2022-02-04T00:00:00"/>
    <s v="Vydané faktury"/>
    <s v="22FV084"/>
    <s v="Rotary klub Košice Classic"/>
    <s v="83026"/>
    <s v="Počet členů vašeho RC k 1.1.2022"/>
    <s v="311001"/>
    <s v="684001"/>
    <s v="EUR"/>
    <n v="1266.3"/>
    <n v="31480.22"/>
    <s v="Správa D."/>
    <s v="hlavní"/>
    <x v="15"/>
    <m/>
  </r>
  <r>
    <d v="2022-02-04T00:00:00"/>
    <s v="Vydané faktury"/>
    <s v="22FV084"/>
    <s v="Rotary klub Košice Classic"/>
    <s v="83026"/>
    <s v="Zaokrouhlení"/>
    <s v="311001"/>
    <s v="684001"/>
    <s v="EUR"/>
    <n v="0.2"/>
    <n v="4.97"/>
    <s v="Správa D."/>
    <s v="hlavní"/>
    <x v="15"/>
    <m/>
  </r>
  <r>
    <d v="2022-02-04T00:00:00"/>
    <s v="Vydané faktury"/>
    <s v="22FV085"/>
    <s v="Rotary klub Levice"/>
    <s v="84328"/>
    <s v="Počet členů vašeho RC k 1.1.2022"/>
    <s v="311001"/>
    <s v="684001"/>
    <s v="EUR"/>
    <n v="663.3"/>
    <n v="16489.64"/>
    <s v="Správa D."/>
    <s v="hlavní"/>
    <x v="15"/>
    <m/>
  </r>
  <r>
    <d v="2022-02-04T00:00:00"/>
    <s v="Vydané faktury"/>
    <s v="22FV085"/>
    <s v="Rotary klub Levice"/>
    <s v="84328"/>
    <s v="Zaokrouhlení"/>
    <s v="311001"/>
    <s v="684001"/>
    <s v="EUR"/>
    <n v="0.2"/>
    <n v="4.97"/>
    <s v="Správa D."/>
    <s v="hlavní"/>
    <x v="15"/>
    <m/>
  </r>
  <r>
    <d v="2022-02-04T00:00:00"/>
    <s v="Vydané faktury"/>
    <s v="22FV086"/>
    <s v="Rotary club Liptovský Mikuláš, o.z."/>
    <s v="51112"/>
    <s v="Počet členů vašeho RC k 1.1.2022"/>
    <s v="311001"/>
    <s v="684001"/>
    <s v="EUR"/>
    <n v="1386.9"/>
    <n v="34478.33"/>
    <s v="Správa D."/>
    <s v="hlavní"/>
    <x v="15"/>
    <m/>
  </r>
  <r>
    <d v="2022-02-04T00:00:00"/>
    <s v="Vydané faktury"/>
    <s v="22FV086"/>
    <s v="Rotary club Liptovský Mikuláš, o.z."/>
    <s v="51112"/>
    <s v="Zaokrouhlení"/>
    <s v="311001"/>
    <s v="684001"/>
    <s v="EUR"/>
    <n v="0.1"/>
    <n v="2.4900000000000002"/>
    <s v="Správa D."/>
    <s v="hlavní"/>
    <x v="15"/>
    <m/>
  </r>
  <r>
    <d v="2022-02-04T00:00:00"/>
    <s v="Vydané faktury"/>
    <s v="22FV087"/>
    <s v="ROTARY CLUB MALACKY GOLF"/>
    <s v="88517"/>
    <s v="Počet členů vašeho RC k 1.1.2022"/>
    <s v="311001"/>
    <s v="684001"/>
    <s v="EUR"/>
    <n v="241.2"/>
    <n v="5996.23"/>
    <s v="Správa D."/>
    <s v="hlavní"/>
    <x v="15"/>
    <m/>
  </r>
  <r>
    <d v="2022-02-04T00:00:00"/>
    <s v="Vydané faktury"/>
    <s v="22FV087"/>
    <s v="ROTARY CLUB MALACKY GOLF"/>
    <s v="88517"/>
    <s v="Zaokrouhlení"/>
    <s v="311001"/>
    <s v="684001"/>
    <s v="EUR"/>
    <n v="0.8"/>
    <n v="19.89"/>
    <s v="Správa D."/>
    <s v="hlavní"/>
    <x v="15"/>
    <m/>
  </r>
  <r>
    <d v="2022-02-04T00:00:00"/>
    <s v="Vydané faktury"/>
    <s v="22FV088"/>
    <s v="Rotary Club Martin"/>
    <s v="70655"/>
    <s v="Počet členů vašeho RC k 1.1.2022"/>
    <s v="311001"/>
    <s v="684001"/>
    <s v="EUR"/>
    <n v="1628.1"/>
    <n v="40474.57"/>
    <s v="Správa D."/>
    <s v="hlavní"/>
    <x v="15"/>
    <m/>
  </r>
  <r>
    <d v="2022-02-04T00:00:00"/>
    <s v="Vydané faktury"/>
    <s v="22FV088"/>
    <s v="Rotary Club Martin"/>
    <s v="70655"/>
    <s v="Zaokrouhlení"/>
    <s v="311001"/>
    <s v="684001"/>
    <s v="EUR"/>
    <n v="0.4"/>
    <n v="9.94"/>
    <s v="Správa D."/>
    <s v="hlavní"/>
    <x v="15"/>
    <m/>
  </r>
  <r>
    <d v="2022-02-04T00:00:00"/>
    <s v="Vydané faktury"/>
    <s v="22FV089"/>
    <s v="Rotary Club Nitra"/>
    <s v="30963"/>
    <s v="Počet členů vašeho RC k 1.1.2022"/>
    <s v="311001"/>
    <s v="684001"/>
    <s v="EUR"/>
    <n v="783.9"/>
    <n v="19487.75"/>
    <s v="Správa D."/>
    <s v="hlavní"/>
    <x v="15"/>
    <m/>
  </r>
  <r>
    <d v="2022-02-04T00:00:00"/>
    <s v="Vydané faktury"/>
    <s v="22FV089"/>
    <s v="Rotary Club Nitra"/>
    <s v="30963"/>
    <s v="Zaokrouhlení"/>
    <s v="311001"/>
    <s v="684001"/>
    <s v="EUR"/>
    <n v="0.1"/>
    <n v="2.4900000000000002"/>
    <s v="Správa D."/>
    <s v="hlavní"/>
    <x v="15"/>
    <m/>
  </r>
  <r>
    <d v="2022-02-04T00:00:00"/>
    <s v="Vydané faktury"/>
    <s v="22FV090"/>
    <s v="Rotary klub Nitra Harmony"/>
    <s v="69342"/>
    <s v="Počet členů vašeho RC k 1.1.2022"/>
    <s v="311001"/>
    <s v="684001"/>
    <s v="EUR"/>
    <n v="964.8"/>
    <n v="23984.93"/>
    <s v="Správa D."/>
    <s v="hlavní"/>
    <x v="15"/>
    <m/>
  </r>
  <r>
    <d v="2022-02-04T00:00:00"/>
    <s v="Vydané faktury"/>
    <s v="22FV090"/>
    <s v="Rotary klub Nitra Harmony"/>
    <s v="69342"/>
    <s v="Zaokrouhlení"/>
    <s v="311001"/>
    <s v="684001"/>
    <s v="EUR"/>
    <n v="0.2"/>
    <n v="4.97"/>
    <s v="Správa D."/>
    <s v="hlavní"/>
    <x v="15"/>
    <m/>
  </r>
  <r>
    <d v="2022-02-04T00:00:00"/>
    <s v="Vydané faktury"/>
    <s v="22FV091"/>
    <s v="ROTARY KLUB Nové Zámky, o.z."/>
    <s v="76532"/>
    <s v="Počet členů vašeho RC k 1.1.2022"/>
    <s v="311001"/>
    <s v="684001"/>
    <s v="EUR"/>
    <n v="904.5"/>
    <n v="22485.87"/>
    <s v="Správa D."/>
    <s v="hlavní"/>
    <x v="15"/>
    <m/>
  </r>
  <r>
    <d v="2022-02-04T00:00:00"/>
    <s v="Vydané faktury"/>
    <s v="22FV092"/>
    <s v="ROTARY CLUB PIEŠŤANY"/>
    <s v="29332"/>
    <s v="Počet členů vašeho RC k 1.1.2022"/>
    <s v="311001"/>
    <s v="684001"/>
    <s v="EUR"/>
    <n v="422.1"/>
    <n v="10493.41"/>
    <s v="Správa D."/>
    <s v="hlavní"/>
    <x v="15"/>
    <m/>
  </r>
  <r>
    <d v="2022-02-04T00:00:00"/>
    <s v="Vydané faktury"/>
    <s v="22FV092"/>
    <s v="ROTARY CLUB PIEŠŤANY"/>
    <s v="29332"/>
    <s v="Zaokrouhlení"/>
    <s v="311001"/>
    <s v="684001"/>
    <s v="EUR"/>
    <n v="0.9"/>
    <n v="22.37"/>
    <s v="Správa D."/>
    <s v="hlavní"/>
    <x v="15"/>
    <m/>
  </r>
  <r>
    <d v="2022-02-04T00:00:00"/>
    <s v="Vydané faktury"/>
    <s v="22FV093"/>
    <s v="Rotary club Poprad"/>
    <s v="31685"/>
    <s v="Počet členů vašeho RC k 1.1.2022"/>
    <s v="311001"/>
    <s v="684001"/>
    <s v="EUR"/>
    <n v="783.9"/>
    <n v="19487.75"/>
    <s v="Správa D."/>
    <s v="hlavní"/>
    <x v="15"/>
    <m/>
  </r>
  <r>
    <d v="2022-02-04T00:00:00"/>
    <s v="Vydané faktury"/>
    <s v="22FV093"/>
    <s v="Rotary club Poprad"/>
    <s v="31685"/>
    <s v="Zaokrouhlení"/>
    <s v="311001"/>
    <s v="684001"/>
    <s v="EUR"/>
    <n v="0.1"/>
    <n v="2.4900000000000002"/>
    <s v="Správa D."/>
    <s v="hlavní"/>
    <x v="15"/>
    <m/>
  </r>
  <r>
    <d v="2022-02-04T00:00:00"/>
    <s v="Vydané faktury"/>
    <s v="22FV094"/>
    <s v="Rotary Club Prešov-Šariš, o.z."/>
    <s v="90177"/>
    <s v="Počet členů vašeho RC k 1.1.2022"/>
    <s v="311001"/>
    <s v="684001"/>
    <s v="EUR"/>
    <n v="783.9"/>
    <n v="19487.75"/>
    <s v="Správa D."/>
    <s v="hlavní"/>
    <x v="15"/>
    <m/>
  </r>
  <r>
    <d v="2022-02-04T00:00:00"/>
    <s v="Vydané faktury"/>
    <s v="22FV094"/>
    <s v="Rotary Club Prešov-Šariš, o.z."/>
    <s v="90177"/>
    <s v="Zaokrouhlení"/>
    <s v="311001"/>
    <s v="684001"/>
    <s v="EUR"/>
    <n v="0.6"/>
    <n v="14.92"/>
    <s v="Správa D."/>
    <s v="hlavní"/>
    <x v="15"/>
    <m/>
  </r>
  <r>
    <d v="2022-02-04T00:00:00"/>
    <s v="Vydané faktury"/>
    <s v="22FV095"/>
    <s v="ROTARY CLUB ROŽŇAVA"/>
    <s v="72559"/>
    <s v="Počet členů vašeho RC k 1.1.2022"/>
    <s v="311001"/>
    <s v="684001"/>
    <s v="EUR"/>
    <n v="422.1"/>
    <n v="10493.41"/>
    <s v="Správa D."/>
    <s v="hlavní"/>
    <x v="15"/>
    <m/>
  </r>
  <r>
    <d v="2022-02-04T00:00:00"/>
    <s v="Vydané faktury"/>
    <s v="22FV095"/>
    <s v="ROTARY CLUB ROŽŇAVA"/>
    <s v="72559"/>
    <s v="Zaokrouhlení"/>
    <s v="311001"/>
    <s v="684001"/>
    <s v="EUR"/>
    <n v="0.9"/>
    <n v="22.37"/>
    <s v="Správa D."/>
    <s v="hlavní"/>
    <x v="15"/>
    <m/>
  </r>
  <r>
    <d v="2022-02-04T00:00:00"/>
    <s v="Vydané faktury"/>
    <s v="22FV096"/>
    <s v="Rotary club Spišská Nová Ves"/>
    <s v="50182"/>
    <s v="Počet členů vašeho RC k 1.1.2022"/>
    <s v="311001"/>
    <s v="684001"/>
    <s v="EUR"/>
    <n v="663.3"/>
    <n v="16489.64"/>
    <s v="Správa D."/>
    <s v="hlavní"/>
    <x v="15"/>
    <m/>
  </r>
  <r>
    <d v="2022-02-04T00:00:00"/>
    <s v="Vydané faktury"/>
    <s v="22FV096"/>
    <s v="Rotary club Spišská Nová Ves"/>
    <s v="50182"/>
    <s v="Zaokrouhlení"/>
    <s v="311001"/>
    <s v="684001"/>
    <s v="EUR"/>
    <n v="0.7"/>
    <n v="17.399999999999999"/>
    <s v="Správa D."/>
    <s v="hlavní"/>
    <x v="15"/>
    <m/>
  </r>
  <r>
    <d v="2022-02-04T00:00:00"/>
    <s v="Vydané faktury"/>
    <s v="22FV097"/>
    <s v="Rotary Klub Stupava Záhorie"/>
    <s v="87761"/>
    <s v="Počet členů vašeho RC k 1.1.2022"/>
    <s v="311001"/>
    <s v="684001"/>
    <s v="EUR"/>
    <n v="603"/>
    <n v="14990.58"/>
    <s v="Správa D."/>
    <s v="hlavní"/>
    <x v="15"/>
    <m/>
  </r>
  <r>
    <d v="2022-02-04T00:00:00"/>
    <s v="Vydané faktury"/>
    <s v="22FV098"/>
    <s v="Rotary Club Trebišov"/>
    <s v="84962"/>
    <s v="Počet členů vašeho RC k 1.1.2022"/>
    <s v="311001"/>
    <s v="684001"/>
    <s v="EUR"/>
    <n v="663.3"/>
    <n v="16489.64"/>
    <s v="Správa D."/>
    <s v="hlavní"/>
    <x v="15"/>
    <m/>
  </r>
  <r>
    <d v="2022-02-04T00:00:00"/>
    <s v="Vydané faktury"/>
    <s v="22FV098"/>
    <s v="Rotary Club Trebišov"/>
    <s v="84962"/>
    <s v="Zaokrouhlení"/>
    <s v="311001"/>
    <s v="684001"/>
    <s v="EUR"/>
    <n v="0.2"/>
    <n v="4.97"/>
    <s v="Správa D."/>
    <s v="hlavní"/>
    <x v="15"/>
    <m/>
  </r>
  <r>
    <d v="2022-02-04T00:00:00"/>
    <s v="Vydané faktury"/>
    <s v="22FV099"/>
    <s v="ROTARY KLUB TRENČÍN"/>
    <s v="69398"/>
    <s v="Počet členů vašeho RC k 1.1.2022"/>
    <s v="311001"/>
    <s v="684001"/>
    <s v="EUR"/>
    <n v="783.9"/>
    <n v="19487.75"/>
    <s v="Správa D."/>
    <s v="hlavní"/>
    <x v="15"/>
    <m/>
  </r>
  <r>
    <d v="2022-02-04T00:00:00"/>
    <s v="Vydané faktury"/>
    <s v="22FV099"/>
    <s v="ROTARY KLUB TRENČÍN"/>
    <s v="69398"/>
    <s v="Zaokrouhlení"/>
    <s v="311001"/>
    <s v="684001"/>
    <s v="EUR"/>
    <n v="0.6"/>
    <n v="14.92"/>
    <s v="Správa D."/>
    <s v="hlavní"/>
    <x v="15"/>
    <m/>
  </r>
  <r>
    <d v="2022-02-04T00:00:00"/>
    <s v="Vydané faktury"/>
    <s v="22FV100"/>
    <s v="Rotary Club Zvolen"/>
    <s v="51859"/>
    <s v="Počet členů vašeho RC k 1.1.2022"/>
    <s v="311001"/>
    <s v="684001"/>
    <s v="EUR"/>
    <n v="1145.7"/>
    <n v="28482.1"/>
    <s v="Správa D."/>
    <s v="hlavní"/>
    <x v="15"/>
    <m/>
  </r>
  <r>
    <d v="2022-02-04T00:00:00"/>
    <s v="Vydané faktury"/>
    <s v="22FV100"/>
    <s v="Rotary Club Zvolen"/>
    <s v="51859"/>
    <s v="Zaokrouhlení"/>
    <s v="311001"/>
    <s v="684001"/>
    <s v="EUR"/>
    <n v="0.3"/>
    <n v="7.46"/>
    <s v="Správa D."/>
    <s v="hlavní"/>
    <x v="15"/>
    <m/>
  </r>
  <r>
    <d v="2022-02-04T00:00:00"/>
    <s v="Vydané faktury"/>
    <s v="22FV101"/>
    <s v="Rotary Club Žilina"/>
    <s v="31723"/>
    <s v="Počet členů vašeho RC k 1.1.2022"/>
    <s v="311001"/>
    <s v="684001"/>
    <s v="EUR"/>
    <n v="1809"/>
    <n v="44971.74"/>
    <s v="Správa D."/>
    <s v="hlavní"/>
    <x v="15"/>
    <m/>
  </r>
  <r>
    <d v="2022-02-04T00:00:00"/>
    <s v="Vydané faktury"/>
    <s v="22FV101"/>
    <s v="Rotary Club Žilina"/>
    <s v="31723"/>
    <s v="Zaokrouhlení"/>
    <s v="311001"/>
    <s v="684001"/>
    <s v="EUR"/>
    <n v="0.5"/>
    <n v="12.43"/>
    <s v="Správa D."/>
    <s v="hlavní"/>
    <x v="15"/>
    <m/>
  </r>
  <r>
    <d v="2022-02-04T00:00:00"/>
    <s v="Vydané faktury"/>
    <s v="22FV102"/>
    <s v="Rotary Club Žilina International"/>
    <s v="90517"/>
    <s v="Počet členů vašeho RC k 1.1.2022"/>
    <s v="311001"/>
    <s v="684001"/>
    <s v="EUR"/>
    <n v="1386.9"/>
    <n v="34478.33"/>
    <s v="Správa D."/>
    <s v="hlavní"/>
    <x v="15"/>
    <m/>
  </r>
  <r>
    <d v="2022-02-04T00:00:00"/>
    <s v="Vydané faktury"/>
    <s v="22FV102"/>
    <s v="Rotary Club Žilina International"/>
    <s v="90517"/>
    <s v="Zaokrouhlení"/>
    <s v="311001"/>
    <s v="684001"/>
    <s v="EUR"/>
    <n v="0.1"/>
    <n v="2.4900000000000002"/>
    <s v="Správa D."/>
    <s v="hlavní"/>
    <x v="15"/>
    <m/>
  </r>
  <r>
    <d v="2022-02-04T00:00:00"/>
    <s v="Vydané faktury"/>
    <s v="22FV103"/>
    <s v="Rotary klub Beroun, z. s."/>
    <s v="85192"/>
    <s v="Počet členů Vašeho RC k 1.1.2022"/>
    <s v="311001"/>
    <s v="684001"/>
    <m/>
    <n v="0"/>
    <n v="7500"/>
    <s v="Správa D."/>
    <s v="hlavní"/>
    <x v="15"/>
    <m/>
  </r>
  <r>
    <d v="2022-02-04T00:00:00"/>
    <s v="Vydané faktury"/>
    <s v="22FV103"/>
    <s v="Rotary klub Beroun, z. s."/>
    <s v="85192"/>
    <s v="Seznamy členů"/>
    <s v="311001"/>
    <s v="604200"/>
    <m/>
    <n v="0"/>
    <n v="270"/>
    <s v="Správa D."/>
    <s v="hlavní"/>
    <x v="15"/>
    <m/>
  </r>
  <r>
    <d v="2022-02-04T00:00:00"/>
    <s v="Vydané faktury"/>
    <s v="22FV104"/>
    <s v="Rotary club Brno, z.s."/>
    <s v="27592"/>
    <s v="Počet členů Vašeho RC k 1.1.2022"/>
    <s v="311001"/>
    <s v="684001"/>
    <m/>
    <n v="0"/>
    <n v="57000"/>
    <s v="Správa D."/>
    <s v="hlavní"/>
    <x v="15"/>
    <m/>
  </r>
  <r>
    <d v="2022-02-04T00:00:00"/>
    <s v="Vydané faktury"/>
    <s v="22FV104"/>
    <s v="Rotary club Brno, z.s."/>
    <s v="27592"/>
    <s v="Seznamy členů"/>
    <s v="311001"/>
    <s v="604200"/>
    <m/>
    <n v="0"/>
    <n v="4590"/>
    <s v="Správa D."/>
    <s v="hlavní"/>
    <x v="15"/>
    <m/>
  </r>
  <r>
    <d v="2022-02-04T00:00:00"/>
    <s v="Vydané faktury"/>
    <s v="22FV105"/>
    <s v="Rotary klub Brno City, z.s."/>
    <s v="53814"/>
    <s v="Počet členů Vašeho RC k 1.1.2022"/>
    <s v="311001"/>
    <s v="684001"/>
    <m/>
    <n v="0"/>
    <n v="36000"/>
    <s v="Správa D."/>
    <s v="hlavní"/>
    <x v="15"/>
    <m/>
  </r>
  <r>
    <d v="2022-02-04T00:00:00"/>
    <s v="Vydané faktury"/>
    <s v="22FV105"/>
    <s v="Rotary klub Brno City, z.s."/>
    <s v="53814"/>
    <s v="Seznamy členů"/>
    <s v="311001"/>
    <s v="604200"/>
    <m/>
    <n v="0"/>
    <n v="4590"/>
    <s v="Správa D."/>
    <s v="hlavní"/>
    <x v="15"/>
    <m/>
  </r>
  <r>
    <d v="2022-02-04T00:00:00"/>
    <s v="Vydané faktury"/>
    <s v="22FV106"/>
    <s v="Rotary klub Broumov, z. s."/>
    <s v="31813"/>
    <s v="Počet členů Vašeho RC k 1.1.2022"/>
    <s v="311001"/>
    <s v="684001"/>
    <m/>
    <n v="0"/>
    <n v="18000"/>
    <s v="Správa D."/>
    <s v="hlavní"/>
    <x v="15"/>
    <m/>
  </r>
  <r>
    <d v="2022-02-04T00:00:00"/>
    <s v="Vydané faktury"/>
    <s v="22FV106"/>
    <s v="Rotary klub Broumov, z. s."/>
    <s v="31813"/>
    <s v="Seznamy členů"/>
    <s v="311001"/>
    <s v="604200"/>
    <m/>
    <n v="0"/>
    <n v="540"/>
    <s v="Správa D."/>
    <s v="hlavní"/>
    <x v="15"/>
    <m/>
  </r>
  <r>
    <d v="2022-02-04T00:00:00"/>
    <s v="Vydané faktury"/>
    <s v="22FV107"/>
    <s v="Rotary klub České Budějovice z.s."/>
    <s v="27391"/>
    <s v="Počet členů Vašeho RC k 1.1.2022"/>
    <s v="311001"/>
    <s v="684001"/>
    <m/>
    <n v="0"/>
    <n v="45000"/>
    <s v="Správa D."/>
    <s v="hlavní"/>
    <x v="15"/>
    <m/>
  </r>
  <r>
    <d v="2022-02-04T00:00:00"/>
    <s v="Vydané faktury"/>
    <s v="22FV107"/>
    <s v="Rotary klub České Budějovice z.s."/>
    <s v="27391"/>
    <s v="Seznamy členů"/>
    <s v="311001"/>
    <s v="604200"/>
    <m/>
    <n v="0"/>
    <n v="2160"/>
    <s v="Správa D."/>
    <s v="hlavní"/>
    <x v="15"/>
    <m/>
  </r>
  <r>
    <d v="2022-02-04T00:00:00"/>
    <s v="Vydané faktury"/>
    <s v="22FV108"/>
    <s v="Rotary club Český Krumlov z.s."/>
    <s v="30543"/>
    <s v="Počet členů Vašeho RC k 1.1.2022"/>
    <s v="311001"/>
    <s v="684001"/>
    <m/>
    <n v="0"/>
    <n v="22500"/>
    <s v="Správa D."/>
    <s v="hlavní"/>
    <x v="15"/>
    <m/>
  </r>
  <r>
    <d v="2022-02-04T00:00:00"/>
    <s v="Vydané faktury"/>
    <s v="22FV108"/>
    <s v="Rotary club Český Krumlov z.s."/>
    <s v="30543"/>
    <s v="Seznamy členů"/>
    <s v="311001"/>
    <s v="604200"/>
    <m/>
    <n v="0"/>
    <n v="270"/>
    <s v="Správa D."/>
    <s v="hlavní"/>
    <x v="15"/>
    <m/>
  </r>
  <r>
    <d v="2022-02-04T00:00:00"/>
    <s v="Vydané faktury"/>
    <s v="22FV109"/>
    <s v="Rotary klub Frýdek-Místek a Kopřivnice, z.s."/>
    <s v="61712"/>
    <s v="Počet členů Vašeho RC k 1.1.2022"/>
    <s v="311001"/>
    <s v="684001"/>
    <m/>
    <n v="0"/>
    <n v="36000"/>
    <s v="Správa D."/>
    <s v="hlavní"/>
    <x v="15"/>
    <m/>
  </r>
  <r>
    <d v="2022-02-04T00:00:00"/>
    <s v="Vydané faktury"/>
    <s v="22FV109"/>
    <s v="Rotary klub Frýdek-Místek a Kopřivnice, z.s."/>
    <s v="61712"/>
    <s v="Seznamy členů"/>
    <s v="311001"/>
    <s v="604200"/>
    <m/>
    <n v="0"/>
    <n v="8100"/>
    <s v="Správa D."/>
    <s v="hlavní"/>
    <x v="15"/>
    <m/>
  </r>
  <r>
    <d v="2022-02-04T00:00:00"/>
    <s v="Vydané faktury"/>
    <s v="22FV110"/>
    <s v="Rotary klub Hluboká nad Vltavou - Golf, z.s."/>
    <s v="70521"/>
    <s v="Počet členů Vašeho RC k 1.1.2022"/>
    <s v="311001"/>
    <s v="684001"/>
    <m/>
    <n v="0"/>
    <n v="34500"/>
    <s v="Správa D."/>
    <s v="hlavní"/>
    <x v="15"/>
    <m/>
  </r>
  <r>
    <d v="2022-02-04T00:00:00"/>
    <s v="Vydané faktury"/>
    <s v="22FV110"/>
    <s v="Rotary klub Hluboká nad Vltavou - Golf, z.s."/>
    <s v="70521"/>
    <s v="Seznamy členů"/>
    <s v="311001"/>
    <s v="604200"/>
    <m/>
    <n v="0"/>
    <n v="2700"/>
    <s v="Správa D."/>
    <s v="hlavní"/>
    <x v="15"/>
    <m/>
  </r>
  <r>
    <d v="2022-02-04T00:00:00"/>
    <s v="Vydané faktury"/>
    <s v="22FV111"/>
    <s v="Rotary klub  Hradec Králové, z.s."/>
    <s v="28089"/>
    <s v="Počet členů Vašeho RC k 1.1.2022"/>
    <s v="311001"/>
    <s v="684001"/>
    <m/>
    <n v="0"/>
    <n v="31500"/>
    <s v="Správa D."/>
    <s v="hlavní"/>
    <x v="15"/>
    <m/>
  </r>
  <r>
    <d v="2022-02-04T00:00:00"/>
    <s v="Vydané faktury"/>
    <s v="22FV111"/>
    <s v="Rotary klub  Hradec Králové, z.s."/>
    <s v="28089"/>
    <s v="Seznamy členů"/>
    <s v="311001"/>
    <s v="604200"/>
    <m/>
    <n v="0"/>
    <n v="1890"/>
    <s v="Správa D."/>
    <s v="hlavní"/>
    <x v="15"/>
    <m/>
  </r>
  <r>
    <d v="2022-02-04T00:00:00"/>
    <s v="Vydané faktury"/>
    <s v="22FV112"/>
    <s v="ROTARY CLUB CHEB/EGER, z.s."/>
    <s v="28232"/>
    <s v="Počet členů Vašeho RC k 1.1.2022"/>
    <s v="311001"/>
    <s v="684001"/>
    <m/>
    <n v="0"/>
    <n v="40500"/>
    <s v="Správa D."/>
    <s v="hlavní"/>
    <x v="15"/>
    <m/>
  </r>
  <r>
    <d v="2022-02-04T00:00:00"/>
    <s v="Vydané faktury"/>
    <s v="22FV112"/>
    <s v="ROTARY CLUB CHEB/EGER, z.s."/>
    <s v="28232"/>
    <s v="Seznamy členů"/>
    <s v="311001"/>
    <s v="604200"/>
    <m/>
    <n v="0"/>
    <n v="7830"/>
    <s v="Správa D."/>
    <s v="hlavní"/>
    <x v="15"/>
    <m/>
  </r>
  <r>
    <d v="2022-02-04T00:00:00"/>
    <s v="Vydané faktury"/>
    <s v="22FV113"/>
    <s v="Rotary klub Jičín - Nymburk z.s."/>
    <s v="30036"/>
    <s v="Počet členů Vašeho RC k 1.1.2022"/>
    <s v="311001"/>
    <s v="684001"/>
    <m/>
    <n v="0"/>
    <n v="13500"/>
    <s v="Správa D."/>
    <s v="hlavní"/>
    <x v="15"/>
    <m/>
  </r>
  <r>
    <d v="2022-02-04T00:00:00"/>
    <s v="Vydané faktury"/>
    <s v="22FV113"/>
    <s v="Rotary klub Jičín - Nymburk z.s."/>
    <s v="30036"/>
    <s v="Seznamy členů"/>
    <s v="311001"/>
    <s v="604200"/>
    <m/>
    <n v="0"/>
    <n v="2970"/>
    <s v="Správa D."/>
    <s v="hlavní"/>
    <x v="15"/>
    <m/>
  </r>
  <r>
    <d v="2022-02-04T00:00:00"/>
    <s v="Vydané faktury"/>
    <s v="22FV114"/>
    <s v="Rotary club Jihlava, z.s."/>
    <s v="29771"/>
    <s v="Počet členů Vašeho RC k 1.1.2022"/>
    <s v="311001"/>
    <s v="684001"/>
    <m/>
    <n v="0"/>
    <n v="33000"/>
    <s v="Správa D."/>
    <s v="hlavní"/>
    <x v="15"/>
    <m/>
  </r>
  <r>
    <d v="2022-02-04T00:00:00"/>
    <s v="Vydané faktury"/>
    <s v="22FV114"/>
    <s v="Rotary club Jihlava, z.s."/>
    <s v="29771"/>
    <s v="Seznamy členů"/>
    <s v="311001"/>
    <s v="604200"/>
    <m/>
    <n v="0"/>
    <n v="1890"/>
    <s v="Správa D."/>
    <s v="hlavní"/>
    <x v="15"/>
    <m/>
  </r>
  <r>
    <d v="2022-02-04T00:00:00"/>
    <s v="Vydané faktury"/>
    <s v="22FV115"/>
    <s v="Rotary Club Jindřichův Hradec"/>
    <s v="30983"/>
    <s v="Počet členů Vašeho RC k 1.1.2022"/>
    <s v="311001"/>
    <s v="684001"/>
    <m/>
    <n v="0"/>
    <n v="21000"/>
    <s v="Správa D."/>
    <s v="hlavní"/>
    <x v="15"/>
    <m/>
  </r>
  <r>
    <d v="2022-02-04T00:00:00"/>
    <s v="Vydané faktury"/>
    <s v="22FV115"/>
    <s v="Rotary Club Jindřichův Hradec"/>
    <s v="30983"/>
    <s v="Seznamy členů"/>
    <s v="311001"/>
    <s v="604200"/>
    <m/>
    <n v="0"/>
    <n v="810"/>
    <s v="Správa D."/>
    <s v="hlavní"/>
    <x v="15"/>
    <m/>
  </r>
  <r>
    <d v="2022-02-04T00:00:00"/>
    <s v="Vydané faktury"/>
    <s v="22FV116"/>
    <s v="Rotary Klub Karlovy Vary, z. s."/>
    <s v="28572"/>
    <s v="Počet členů Vašeho RC k 1.1.2022"/>
    <s v="311001"/>
    <s v="684001"/>
    <m/>
    <n v="0"/>
    <n v="39000"/>
    <s v="Správa D."/>
    <s v="hlavní"/>
    <x v="15"/>
    <m/>
  </r>
  <r>
    <d v="2022-02-04T00:00:00"/>
    <s v="Vydané faktury"/>
    <s v="22FV116"/>
    <s v="Rotary Klub Karlovy Vary, z. s."/>
    <s v="28572"/>
    <s v="Seznamy členů"/>
    <s v="311001"/>
    <s v="604200"/>
    <m/>
    <n v="0"/>
    <n v="2700"/>
    <s v="Správa D."/>
    <s v="hlavní"/>
    <x v="15"/>
    <m/>
  </r>
  <r>
    <d v="2022-02-04T00:00:00"/>
    <s v="Vydané faktury"/>
    <s v="22FV117"/>
    <s v="Rotary Club Klatovy, z.s."/>
    <s v="31639"/>
    <s v="Počet členů Vašeho RC k 1.1.2022"/>
    <s v="311001"/>
    <s v="684001"/>
    <m/>
    <n v="0"/>
    <n v="25500"/>
    <s v="Správa D."/>
    <s v="hlavní"/>
    <x v="15"/>
    <m/>
  </r>
  <r>
    <d v="2022-02-04T00:00:00"/>
    <s v="Vydané faktury"/>
    <s v="22FV117"/>
    <s v="Rotary Club Klatovy, z.s."/>
    <s v="31639"/>
    <s v="Seznamy členů"/>
    <s v="311001"/>
    <s v="604200"/>
    <m/>
    <n v="0"/>
    <n v="5130"/>
    <s v="Správa D."/>
    <s v="hlavní"/>
    <x v="15"/>
    <m/>
  </r>
  <r>
    <d v="2022-02-04T00:00:00"/>
    <s v="Vydané faktury"/>
    <s v="22FV118"/>
    <s v="Rotary klub Kroměříž, zapsaný spolek"/>
    <s v="50784"/>
    <s v="Počet členů Vašeho RC k 1.1.2022"/>
    <s v="311001"/>
    <s v="684001"/>
    <m/>
    <n v="0"/>
    <n v="30000"/>
    <s v="Správa D."/>
    <s v="hlavní"/>
    <x v="15"/>
    <m/>
  </r>
  <r>
    <d v="2022-02-04T00:00:00"/>
    <s v="Vydané faktury"/>
    <s v="22FV118"/>
    <s v="Rotary klub Kroměříž, zapsaný spolek"/>
    <s v="50784"/>
    <s v="Seznamy členů"/>
    <s v="311001"/>
    <s v="604200"/>
    <m/>
    <n v="0"/>
    <n v="1080"/>
    <s v="Správa D."/>
    <s v="hlavní"/>
    <x v="15"/>
    <m/>
  </r>
  <r>
    <d v="2022-02-04T00:00:00"/>
    <s v="Vydané faktury"/>
    <s v="22FV119"/>
    <s v="Rotary Club Liberec - Jablonec, z. s."/>
    <s v="30005"/>
    <s v="Počet členů Vašeho RC k 1.1.2022"/>
    <s v="311001"/>
    <s v="684001"/>
    <m/>
    <n v="0"/>
    <n v="10500"/>
    <s v="Správa D."/>
    <s v="hlavní"/>
    <x v="15"/>
    <m/>
  </r>
  <r>
    <d v="2022-02-04T00:00:00"/>
    <s v="Vydané faktury"/>
    <s v="22FV119"/>
    <s v="Rotary Club Liberec - Jablonec, z. s."/>
    <s v="30005"/>
    <s v="Seznamy členů"/>
    <s v="311001"/>
    <s v="604200"/>
    <m/>
    <n v="0"/>
    <n v="1620"/>
    <s v="Správa D."/>
    <s v="hlavní"/>
    <x v="15"/>
    <m/>
  </r>
  <r>
    <d v="2022-02-04T00:00:00"/>
    <s v="Vydané faktury"/>
    <s v="22FV120"/>
    <s v="Rotary klub Most, z. s."/>
    <s v="31640"/>
    <s v="Počet členů Vašeho RC k 1.1.2022"/>
    <s v="311001"/>
    <s v="684001"/>
    <m/>
    <n v="0"/>
    <n v="28500"/>
    <s v="Správa D."/>
    <s v="hlavní"/>
    <x v="15"/>
    <m/>
  </r>
  <r>
    <d v="2022-02-04T00:00:00"/>
    <s v="Vydané faktury"/>
    <s v="22FV120"/>
    <s v="Rotary klub Most, z. s."/>
    <s v="31640"/>
    <s v="Seznamy členů"/>
    <s v="311001"/>
    <s v="604200"/>
    <m/>
    <n v="0"/>
    <n v="1080"/>
    <s v="Správa D."/>
    <s v="hlavní"/>
    <x v="15"/>
    <m/>
  </r>
  <r>
    <d v="2022-02-04T00:00:00"/>
    <s v="Vydané faktury"/>
    <s v="22FV121"/>
    <s v="Rotary Club Olomouc"/>
    <s v="31641"/>
    <s v="Počet členů Vašeho RC k 1.1.2022"/>
    <s v="311001"/>
    <s v="684001"/>
    <m/>
    <n v="0"/>
    <n v="18000"/>
    <s v="Správa D."/>
    <s v="hlavní"/>
    <x v="15"/>
    <m/>
  </r>
  <r>
    <d v="2022-02-04T00:00:00"/>
    <s v="Vydané faktury"/>
    <s v="22FV121"/>
    <s v="Rotary Club Olomouc"/>
    <s v="31641"/>
    <s v="Seznamy členů"/>
    <s v="311001"/>
    <s v="604200"/>
    <m/>
    <n v="0"/>
    <n v="1080"/>
    <s v="Správa D."/>
    <s v="hlavní"/>
    <x v="15"/>
    <m/>
  </r>
  <r>
    <d v="2022-02-04T00:00:00"/>
    <s v="Vydané faktury"/>
    <s v="22FV122"/>
    <s v="Rotary Club Olomouc-City, z.s."/>
    <s v="77108"/>
    <s v="Počet členů Vašeho RC k 1.1.2022"/>
    <s v="311001"/>
    <s v="684001"/>
    <m/>
    <n v="0"/>
    <n v="18000"/>
    <s v="Správa D."/>
    <s v="hlavní"/>
    <x v="15"/>
    <m/>
  </r>
  <r>
    <d v="2022-02-04T00:00:00"/>
    <s v="Vydané faktury"/>
    <s v="22FV122"/>
    <s v="Rotary Club Olomouc-City, z.s."/>
    <s v="77108"/>
    <s v="Seznamy členů"/>
    <s v="311001"/>
    <s v="604200"/>
    <m/>
    <n v="0"/>
    <n v="2700"/>
    <s v="Správa D."/>
    <s v="hlavní"/>
    <x v="15"/>
    <m/>
  </r>
  <r>
    <d v="2022-02-04T00:00:00"/>
    <s v="Vydané faktury"/>
    <s v="22FV123"/>
    <s v="Rotary club Opava"/>
    <s v="82520"/>
    <s v="Počet členů Vašeho RC k 1.1.2022"/>
    <s v="311001"/>
    <s v="684001"/>
    <m/>
    <n v="0"/>
    <n v="24000"/>
    <s v="Správa D."/>
    <s v="hlavní"/>
    <x v="15"/>
    <m/>
  </r>
  <r>
    <d v="2022-02-04T00:00:00"/>
    <s v="Vydané faktury"/>
    <s v="22FV123"/>
    <s v="Rotary club Opava"/>
    <s v="82520"/>
    <s v="Seznamy členů"/>
    <s v="311001"/>
    <s v="604200"/>
    <m/>
    <n v="0"/>
    <n v="1350"/>
    <s v="Správa D."/>
    <s v="hlavní"/>
    <x v="15"/>
    <m/>
  </r>
  <r>
    <d v="2022-02-04T00:00:00"/>
    <s v="Vydané faktury"/>
    <s v="22FV124"/>
    <s v="Rotary klub Ostrava, zapsaný spolek"/>
    <s v="29811"/>
    <s v="Počet členů Vašeho RC k 1.1.2022"/>
    <s v="311001"/>
    <s v="684001"/>
    <m/>
    <n v="0"/>
    <n v="25500"/>
    <s v="Správa D."/>
    <s v="hlavní"/>
    <x v="15"/>
    <m/>
  </r>
  <r>
    <d v="2022-02-04T00:00:00"/>
    <s v="Vydané faktury"/>
    <s v="22FV124"/>
    <s v="Rotary klub Ostrava, zapsaný spolek"/>
    <s v="29811"/>
    <s v="Seznamy členů"/>
    <s v="311001"/>
    <s v="604200"/>
    <m/>
    <n v="0"/>
    <n v="2700"/>
    <s v="Správa D."/>
    <s v="hlavní"/>
    <x v="15"/>
    <m/>
  </r>
  <r>
    <d v="2022-02-04T00:00:00"/>
    <s v="Vydané faktury"/>
    <s v="22FV125"/>
    <s v="ROTARY CLUB OSTRAVA CITY, z.s."/>
    <s v="86414"/>
    <s v="Počet členů Vašeho RC k 1.1.2022"/>
    <s v="311001"/>
    <s v="684001"/>
    <m/>
    <n v="0"/>
    <n v="16500"/>
    <s v="Správa D."/>
    <s v="hlavní"/>
    <x v="15"/>
    <m/>
  </r>
  <r>
    <d v="2022-02-04T00:00:00"/>
    <s v="Vydané faktury"/>
    <s v="22FV125"/>
    <s v="ROTARY CLUB OSTRAVA CITY, z.s."/>
    <s v="86414"/>
    <s v="Seznamy členů"/>
    <s v="311001"/>
    <s v="604200"/>
    <m/>
    <n v="0"/>
    <n v="1890"/>
    <s v="Správa D."/>
    <s v="hlavní"/>
    <x v="15"/>
    <m/>
  </r>
  <r>
    <d v="2022-02-04T00:00:00"/>
    <s v="Vydané faktury"/>
    <s v="22FV126"/>
    <s v="Rotary Club Ostrava International z. s."/>
    <s v="57919"/>
    <s v="Počet členů Vašeho RC k 1.1.2022"/>
    <s v="311001"/>
    <s v="684001"/>
    <m/>
    <n v="0"/>
    <n v="15000"/>
    <s v="Správa D."/>
    <s v="hlavní"/>
    <x v="15"/>
    <m/>
  </r>
  <r>
    <d v="2022-02-04T00:00:00"/>
    <s v="Vydané faktury"/>
    <s v="22FV127"/>
    <s v="ROTARY CLUB PARDUBICE z.s."/>
    <s v="30935"/>
    <s v="Počet členů Vašeho RC k 1.1.2022"/>
    <s v="311001"/>
    <s v="684001"/>
    <m/>
    <n v="0"/>
    <n v="37500"/>
    <s v="Správa D."/>
    <s v="hlavní"/>
    <x v="15"/>
    <m/>
  </r>
  <r>
    <d v="2022-02-04T00:00:00"/>
    <s v="Vydané faktury"/>
    <s v="22FV127"/>
    <s v="ROTARY CLUB PARDUBICE z.s."/>
    <s v="30935"/>
    <s v="Seznamy členů"/>
    <s v="311001"/>
    <s v="604200"/>
    <m/>
    <n v="0"/>
    <n v="2970"/>
    <s v="Správa D."/>
    <s v="hlavní"/>
    <x v="15"/>
    <m/>
  </r>
  <r>
    <d v="2022-02-04T00:00:00"/>
    <s v="Vydané faktury"/>
    <s v="22FV128"/>
    <s v="ROTARY CLUB PÍSEK, z.s."/>
    <s v="28111"/>
    <s v="Počet členů Vašeho RC k 1.1.2022"/>
    <s v="311001"/>
    <s v="684001"/>
    <m/>
    <n v="0"/>
    <n v="27000"/>
    <s v="Správa D."/>
    <s v="hlavní"/>
    <x v="15"/>
    <m/>
  </r>
  <r>
    <d v="2022-02-04T00:00:00"/>
    <s v="Vydané faktury"/>
    <s v="22FV128"/>
    <s v="ROTARY CLUB PÍSEK, z.s."/>
    <s v="28111"/>
    <s v="Seznamy členů"/>
    <s v="311001"/>
    <s v="604200"/>
    <m/>
    <n v="0"/>
    <n v="1080"/>
    <s v="Správa D."/>
    <s v="hlavní"/>
    <x v="15"/>
    <m/>
  </r>
  <r>
    <d v="2022-02-04T00:00:00"/>
    <s v="Vydané faktury"/>
    <s v="22FV129"/>
    <s v="Rotary club Plzeň, z.s."/>
    <s v="28081"/>
    <s v="Počet členů Vašeho RC k 1.1.2022"/>
    <s v="311001"/>
    <s v="684001"/>
    <m/>
    <n v="0"/>
    <n v="27000"/>
    <s v="Správa D."/>
    <s v="hlavní"/>
    <x v="15"/>
    <m/>
  </r>
  <r>
    <d v="2022-02-04T00:00:00"/>
    <s v="Vydané faktury"/>
    <s v="22FV129"/>
    <s v="Rotary club Plzeň, z.s."/>
    <s v="28081"/>
    <s v="Seznamy členů"/>
    <s v="311001"/>
    <s v="604200"/>
    <m/>
    <n v="0"/>
    <n v="540"/>
    <s v="Správa D."/>
    <s v="hlavní"/>
    <x v="15"/>
    <m/>
  </r>
  <r>
    <d v="2022-02-04T00:00:00"/>
    <s v="Vydané faktury"/>
    <s v="22FV130"/>
    <s v="Rotary klub Plzeň Beseda, z.s."/>
    <s v="70656"/>
    <s v="Počet členů Vašeho RC k 1.1.2022"/>
    <s v="311001"/>
    <s v="684001"/>
    <m/>
    <n v="0"/>
    <n v="21000"/>
    <s v="Správa D."/>
    <s v="hlavní"/>
    <x v="15"/>
    <m/>
  </r>
  <r>
    <d v="2022-02-04T00:00:00"/>
    <s v="Vydané faktury"/>
    <s v="22FV131"/>
    <s v="Rotary klub Poděbrady, z.s."/>
    <s v="29315"/>
    <s v="Počet členů Vašeho RC k 1.1.2022"/>
    <s v="311001"/>
    <s v="684001"/>
    <m/>
    <n v="0"/>
    <n v="15000"/>
    <s v="Správa D."/>
    <s v="hlavní"/>
    <x v="15"/>
    <m/>
  </r>
  <r>
    <d v="2022-02-04T00:00:00"/>
    <s v="Vydané faktury"/>
    <s v="22FV131"/>
    <s v="Rotary klub Poděbrady, z.s."/>
    <s v="29315"/>
    <s v="Seznamy členů"/>
    <s v="311001"/>
    <s v="604200"/>
    <m/>
    <n v="0"/>
    <n v="2700"/>
    <s v="Správa D."/>
    <s v="hlavní"/>
    <x v="15"/>
    <m/>
  </r>
  <r>
    <d v="2022-02-04T00:00:00"/>
    <s v="Vydané faktury"/>
    <s v="22FV132"/>
    <s v="Rotary klub Prag-Bohemia, z.s."/>
    <s v="65154"/>
    <s v="Počet členů Vašeho RC k 1.1.2022"/>
    <s v="311001"/>
    <s v="684001"/>
    <m/>
    <n v="0"/>
    <n v="49500"/>
    <s v="Správa D."/>
    <s v="hlavní"/>
    <x v="15"/>
    <m/>
  </r>
  <r>
    <d v="2022-02-04T00:00:00"/>
    <s v="Vydané faktury"/>
    <s v="22FV132"/>
    <s v="Rotary klub Prag-Bohemia, z.s."/>
    <s v="65154"/>
    <s v="Seznamy členů"/>
    <s v="311001"/>
    <s v="604200"/>
    <m/>
    <n v="0"/>
    <n v="2700"/>
    <s v="Správa D."/>
    <s v="hlavní"/>
    <x v="15"/>
    <m/>
  </r>
  <r>
    <d v="2022-02-04T00:00:00"/>
    <s v="Vydané faktury"/>
    <s v="22FV133"/>
    <s v="Rotary klub Praga Ekumena, z.s."/>
    <s v="74644"/>
    <s v="Počet členů Vašeho RC k 1.1.2022"/>
    <s v="311001"/>
    <s v="684001"/>
    <m/>
    <n v="0"/>
    <n v="22500"/>
    <s v="Správa D."/>
    <s v="hlavní"/>
    <x v="15"/>
    <m/>
  </r>
  <r>
    <d v="2022-02-04T00:00:00"/>
    <s v="Vydané faktury"/>
    <s v="22FV133"/>
    <s v="Rotary klub Praga Ekumena, z.s."/>
    <s v="74644"/>
    <s v="Seznamy členů"/>
    <s v="311001"/>
    <s v="604200"/>
    <m/>
    <n v="0"/>
    <n v="270"/>
    <s v="Správa D."/>
    <s v="hlavní"/>
    <x v="15"/>
    <m/>
  </r>
  <r>
    <d v="2022-02-04T00:00:00"/>
    <s v="Vydané faktury"/>
    <s v="22FV134"/>
    <s v="&quot;Rotary Club Prague International&quot;"/>
    <s v="50895"/>
    <s v="Počet členů Vašeho RC k 1.1.2022"/>
    <s v="311001"/>
    <s v="684001"/>
    <m/>
    <n v="0"/>
    <n v="81000"/>
    <s v="Správa D."/>
    <s v="hlavní"/>
    <x v="15"/>
    <m/>
  </r>
  <r>
    <d v="2022-02-04T00:00:00"/>
    <s v="Vydané faktury"/>
    <s v="22FV134"/>
    <s v="&quot;Rotary Club Prague International&quot;"/>
    <s v="50895"/>
    <s v="Seznamy členů"/>
    <s v="311001"/>
    <s v="604200"/>
    <m/>
    <n v="0"/>
    <n v="2160"/>
    <s v="Správa D."/>
    <s v="hlavní"/>
    <x v="15"/>
    <m/>
  </r>
  <r>
    <d v="2022-02-04T00:00:00"/>
    <s v="Vydané faktury"/>
    <s v="22FV135"/>
    <s v="Rotary Club Prague Platinum, z.s."/>
    <s v="53656"/>
    <s v="Počet členů Vašeho RC k 1.1.2022"/>
    <s v="311001"/>
    <s v="684001"/>
    <m/>
    <n v="0"/>
    <n v="21000"/>
    <s v="Správa D."/>
    <s v="hlavní"/>
    <x v="15"/>
    <m/>
  </r>
  <r>
    <d v="2022-02-04T00:00:00"/>
    <s v="Vydané faktury"/>
    <s v="22FV135"/>
    <s v="Rotary Club Prague Platinum, z.s."/>
    <s v="53656"/>
    <s v="Seznamy členů"/>
    <s v="311001"/>
    <s v="604200"/>
    <m/>
    <n v="0"/>
    <n v="810"/>
    <s v="Správa D."/>
    <s v="hlavní"/>
    <x v="15"/>
    <m/>
  </r>
  <r>
    <d v="2022-02-04T00:00:00"/>
    <s v="Vydané faktury"/>
    <s v="22FV136"/>
    <s v="Rotary klub Praha z.s."/>
    <s v="27342"/>
    <s v="Počet členů Vašeho RC k 1.1.2022"/>
    <s v="311001"/>
    <s v="684001"/>
    <m/>
    <n v="0"/>
    <n v="15000"/>
    <s v="Správa D."/>
    <s v="hlavní"/>
    <x v="15"/>
    <m/>
  </r>
  <r>
    <d v="2022-02-04T00:00:00"/>
    <s v="Vydané faktury"/>
    <s v="22FV136"/>
    <s v="Rotary klub Praha z.s."/>
    <s v="27342"/>
    <s v="Seznamy členů"/>
    <s v="311001"/>
    <s v="604200"/>
    <m/>
    <n v="0"/>
    <n v="540"/>
    <s v="Správa D."/>
    <s v="hlavní"/>
    <x v="15"/>
    <m/>
  </r>
  <r>
    <d v="2022-02-04T00:00:00"/>
    <s v="Vydané faktury"/>
    <s v="22FV137"/>
    <s v="Rotary klub Praha City"/>
    <s v="50927"/>
    <s v="Počet členů Vašeho RC k 1.1.2022"/>
    <s v="311001"/>
    <s v="684001"/>
    <m/>
    <n v="0"/>
    <n v="52500"/>
    <s v="Správa D."/>
    <s v="hlavní"/>
    <x v="15"/>
    <m/>
  </r>
  <r>
    <d v="2022-02-04T00:00:00"/>
    <s v="Vydané faktury"/>
    <s v="22FV137"/>
    <s v="Rotary klub Praha City"/>
    <s v="50927"/>
    <s v="Seznamy členů"/>
    <s v="311001"/>
    <s v="604200"/>
    <m/>
    <n v="0"/>
    <n v="2700"/>
    <s v="Správa D."/>
    <s v="hlavní"/>
    <x v="15"/>
    <m/>
  </r>
  <r>
    <d v="2022-02-04T00:00:00"/>
    <s v="Vydané faktury"/>
    <s v="22FV138"/>
    <s v="Rotary klub Praha - Staré Město"/>
    <s v="29270"/>
    <s v="Počet členů Vašeho RC k 1.1.2022"/>
    <s v="311001"/>
    <s v="684001"/>
    <m/>
    <n v="0"/>
    <n v="37500"/>
    <s v="Správa D."/>
    <s v="hlavní"/>
    <x v="15"/>
    <m/>
  </r>
  <r>
    <d v="2022-02-04T00:00:00"/>
    <s v="Vydané faktury"/>
    <s v="22FV138"/>
    <s v="Rotary klub Praha - Staré Město"/>
    <s v="29270"/>
    <s v="Seznamy členů"/>
    <s v="311001"/>
    <s v="604200"/>
    <m/>
    <n v="0"/>
    <n v="3240"/>
    <s v="Správa D."/>
    <s v="hlavní"/>
    <x v="15"/>
    <m/>
  </r>
  <r>
    <d v="2022-02-04T00:00:00"/>
    <s v="Vydané faktury"/>
    <s v="22FV139"/>
    <s v="Rotary klub Prostějov"/>
    <s v="30936"/>
    <s v="Počet členů Vašeho RC k 1.1.2022"/>
    <s v="311001"/>
    <s v="684001"/>
    <m/>
    <n v="0"/>
    <n v="33000"/>
    <s v="Správa D."/>
    <s v="hlavní"/>
    <x v="15"/>
    <m/>
  </r>
  <r>
    <d v="2022-02-04T00:00:00"/>
    <s v="Vydané faktury"/>
    <s v="22FV139"/>
    <s v="Rotary klub Prostějov"/>
    <s v="30936"/>
    <s v="Seznamy členů"/>
    <s v="311001"/>
    <s v="604200"/>
    <m/>
    <n v="0"/>
    <n v="5940"/>
    <s v="Správa D."/>
    <s v="hlavní"/>
    <x v="15"/>
    <m/>
  </r>
  <r>
    <d v="2022-02-04T00:00:00"/>
    <s v="Vydané faktury"/>
    <s v="22FV140"/>
    <s v="ROTARY CLUB Přerov, z.s."/>
    <s v="30690"/>
    <s v="Počet členů Vašeho RC k 1.1.2022"/>
    <s v="311001"/>
    <s v="684001"/>
    <m/>
    <n v="0"/>
    <n v="12000"/>
    <s v="Správa D."/>
    <s v="hlavní"/>
    <x v="15"/>
    <m/>
  </r>
  <r>
    <d v="2022-02-04T00:00:00"/>
    <s v="Vydané faktury"/>
    <s v="22FV140"/>
    <s v="ROTARY CLUB Přerov, z.s."/>
    <s v="30690"/>
    <s v="Seznamy členů"/>
    <s v="311001"/>
    <s v="604200"/>
    <m/>
    <n v="0"/>
    <n v="540"/>
    <s v="Správa D."/>
    <s v="hlavní"/>
    <x v="15"/>
    <m/>
  </r>
  <r>
    <d v="2022-02-04T00:00:00"/>
    <s v="Vydané faktury"/>
    <s v="22FV141"/>
    <s v="ROTARY CLUB TÁBOR, z.s."/>
    <s v="28316"/>
    <s v="Počet členů Vašeho RC k 1.1.2022"/>
    <s v="311001"/>
    <s v="684001"/>
    <m/>
    <n v="0"/>
    <n v="34500"/>
    <s v="Správa D."/>
    <s v="hlavní"/>
    <x v="15"/>
    <m/>
  </r>
  <r>
    <d v="2022-02-04T00:00:00"/>
    <s v="Vydané faktury"/>
    <s v="22FV141"/>
    <s v="ROTARY CLUB TÁBOR, z.s."/>
    <s v="28316"/>
    <s v="Seznamy členů"/>
    <s v="311001"/>
    <s v="604200"/>
    <m/>
    <n v="0"/>
    <n v="2700"/>
    <s v="Správa D."/>
    <s v="hlavní"/>
    <x v="15"/>
    <m/>
  </r>
  <r>
    <d v="2022-02-04T00:00:00"/>
    <s v="Vydané faktury"/>
    <s v="22FV142"/>
    <s v="Rotary Klub Telč, z. s."/>
    <s v="72558"/>
    <s v="Počet členů Vašeho RC k 1.1.2022"/>
    <s v="311001"/>
    <s v="684001"/>
    <m/>
    <n v="0"/>
    <n v="33000"/>
    <s v="Správa D."/>
    <s v="hlavní"/>
    <x v="15"/>
    <m/>
  </r>
  <r>
    <d v="2022-02-04T00:00:00"/>
    <s v="Vydané faktury"/>
    <s v="22FV142"/>
    <s v="Rotary Klub Telč, z. s."/>
    <s v="72558"/>
    <s v="Seznamy členů"/>
    <s v="311001"/>
    <s v="604200"/>
    <m/>
    <n v="0"/>
    <n v="4050"/>
    <s v="Správa D."/>
    <s v="hlavní"/>
    <x v="15"/>
    <m/>
  </r>
  <r>
    <d v="2022-02-04T00:00:00"/>
    <s v="Vydané faktury"/>
    <s v="22FV143"/>
    <s v="ROTARY klub Trutnov, z.s."/>
    <s v="51943"/>
    <s v="Počet členů Vašeho RC k 1.1.2022"/>
    <s v="311001"/>
    <s v="684001"/>
    <m/>
    <n v="0"/>
    <n v="18000"/>
    <s v="Správa D."/>
    <s v="hlavní"/>
    <x v="15"/>
    <m/>
  </r>
  <r>
    <d v="2022-02-04T00:00:00"/>
    <s v="Vydané faktury"/>
    <s v="22FV143"/>
    <s v="ROTARY klub Trutnov, z.s."/>
    <s v="51943"/>
    <s v="Seznamy členů"/>
    <s v="311001"/>
    <s v="604200"/>
    <m/>
    <n v="0"/>
    <n v="1890"/>
    <s v="Správa D."/>
    <s v="hlavní"/>
    <x v="15"/>
    <m/>
  </r>
  <r>
    <d v="2022-02-04T00:00:00"/>
    <s v="Vydané faktury"/>
    <s v="22FV144"/>
    <s v="Rotary klub Třebíč, z.s."/>
    <s v="30844"/>
    <s v="Počet členů Vašeho RC k 1.1.2022"/>
    <s v="311001"/>
    <s v="684001"/>
    <m/>
    <n v="0"/>
    <n v="9000"/>
    <s v="Správa D."/>
    <s v="hlavní"/>
    <x v="15"/>
    <m/>
  </r>
  <r>
    <d v="2022-02-04T00:00:00"/>
    <s v="Vydané faktury"/>
    <s v="22FV144"/>
    <s v="Rotary klub Třebíč, z.s."/>
    <s v="30844"/>
    <s v="Seznamy členů"/>
    <s v="311001"/>
    <s v="604200"/>
    <m/>
    <n v="0"/>
    <n v="1620"/>
    <s v="Správa D."/>
    <s v="hlavní"/>
    <x v="15"/>
    <m/>
  </r>
  <r>
    <d v="2022-02-04T00:00:00"/>
    <s v="Vydané faktury"/>
    <s v="22FV145"/>
    <s v="Rotary klub Uherský Brod, z.s."/>
    <s v="71235"/>
    <s v="Počet členů Vašeho RC k 1.1.2022"/>
    <s v="311001"/>
    <s v="684001"/>
    <m/>
    <n v="0"/>
    <n v="21000"/>
    <s v="Správa D."/>
    <s v="hlavní"/>
    <x v="15"/>
    <m/>
  </r>
  <r>
    <d v="2022-02-04T00:00:00"/>
    <s v="Vydané faktury"/>
    <s v="22FV145"/>
    <s v="Rotary klub Uherský Brod, z.s."/>
    <s v="71235"/>
    <s v="Seznamy členů"/>
    <s v="311001"/>
    <s v="604200"/>
    <m/>
    <n v="0"/>
    <n v="1890"/>
    <s v="Správa D."/>
    <s v="hlavní"/>
    <x v="15"/>
    <m/>
  </r>
  <r>
    <d v="2022-02-04T00:00:00"/>
    <s v="Vydané faktury"/>
    <s v="22FV146"/>
    <s v="Rotary klub Valtice - Břeclav"/>
    <s v="69155"/>
    <s v="Počet členů Vašeho RC k 1.1.2022"/>
    <s v="311001"/>
    <s v="684001"/>
    <m/>
    <n v="0"/>
    <n v="15000"/>
    <s v="Správa D."/>
    <s v="hlavní"/>
    <x v="15"/>
    <m/>
  </r>
  <r>
    <d v="2022-02-04T00:00:00"/>
    <s v="Vydané faktury"/>
    <s v="22FV146"/>
    <s v="Rotary klub Valtice - Břeclav"/>
    <s v="69155"/>
    <s v="Seznamy členů"/>
    <s v="311001"/>
    <s v="604200"/>
    <m/>
    <n v="0"/>
    <n v="540"/>
    <s v="Správa D."/>
    <s v="hlavní"/>
    <x v="15"/>
    <m/>
  </r>
  <r>
    <d v="2022-02-04T00:00:00"/>
    <s v="Vydané faktury"/>
    <s v="22FV147"/>
    <s v="Rotary klub Zlín, z.s."/>
    <s v="29824"/>
    <s v="Počet členů Vašeho RC k 1.1.2022"/>
    <s v="311001"/>
    <s v="684001"/>
    <m/>
    <n v="0"/>
    <n v="31500"/>
    <s v="Správa D."/>
    <s v="hlavní"/>
    <x v="15"/>
    <m/>
  </r>
  <r>
    <d v="2022-02-04T00:00:00"/>
    <s v="Vydané faktury"/>
    <s v="22FV147"/>
    <s v="Rotary klub Zlín, z.s."/>
    <s v="29824"/>
    <s v="Seznamy členů"/>
    <s v="311001"/>
    <s v="604200"/>
    <m/>
    <n v="0"/>
    <n v="810"/>
    <s v="Správa D."/>
    <s v="hlavní"/>
    <x v="15"/>
    <m/>
  </r>
  <r>
    <d v="2022-02-04T00:00:00"/>
    <s v="Vydané faktury"/>
    <s v="22FV148"/>
    <s v="Rotary klub Znojmo, z.s."/>
    <s v="27951"/>
    <s v="Počet členů Vašeho RC k 1.1.2022"/>
    <s v="311001"/>
    <s v="684001"/>
    <m/>
    <n v="0"/>
    <n v="6000"/>
    <s v="Správa D."/>
    <s v="hlavní"/>
    <x v="15"/>
    <m/>
  </r>
  <r>
    <d v="2022-02-04T00:00:00"/>
    <s v="Vydané faktury"/>
    <s v="22FV148"/>
    <s v="Rotary klub Znojmo, z.s."/>
    <s v="27951"/>
    <s v="Seznamy členů"/>
    <s v="311001"/>
    <s v="604200"/>
    <m/>
    <n v="0"/>
    <n v="540"/>
    <s v="Správa D."/>
    <s v="hlavní"/>
    <x v="15"/>
    <m/>
  </r>
  <r>
    <d v="2022-02-28T00:00:00"/>
    <s v="Banka"/>
    <s v="SLOa0020001"/>
    <s v="Rotary club Košice"/>
    <s v="55272"/>
    <s v="Kurzové zisky - pohledávky"/>
    <s v="311001"/>
    <s v="645100"/>
    <s v="EUR"/>
    <n v="0"/>
    <n v="1029.79"/>
    <s v="Správa D."/>
    <s v="hlavní"/>
    <x v="15"/>
    <m/>
  </r>
  <r>
    <d v="2022-02-28T00:00:00"/>
    <s v="Banka"/>
    <s v="SLOa0020002"/>
    <s v="ROTARY CLUB PIEŠŤANY"/>
    <s v="29332"/>
    <s v="Kurzové zisky - pohledávky"/>
    <s v="311001"/>
    <s v="645100"/>
    <s v="EUR"/>
    <n v="0"/>
    <n v="367.83"/>
    <s v="Správa D."/>
    <s v="hlavní"/>
    <x v="15"/>
    <m/>
  </r>
  <r>
    <d v="2022-02-28T00:00:00"/>
    <s v="Banka"/>
    <s v="SLOa0020003"/>
    <s v="Rotary Club Žilina"/>
    <s v="31723"/>
    <s v="Kurzové zisky - pohledávky"/>
    <s v="311001"/>
    <s v="645100"/>
    <s v="EUR"/>
    <n v="0"/>
    <n v="1303.82"/>
    <s v="Správa D."/>
    <s v="hlavní"/>
    <x v="15"/>
    <m/>
  </r>
  <r>
    <d v="2022-02-28T00:00:00"/>
    <s v="Banka"/>
    <s v="SLOa0020004"/>
    <s v="Rotary Club Žilina International"/>
    <s v="90517"/>
    <s v="Kurzové zisky - pohledávky"/>
    <s v="311001"/>
    <s v="645100"/>
    <s v="EUR"/>
    <n v="0"/>
    <n v="971.5"/>
    <s v="Správa D."/>
    <s v="hlavní"/>
    <x v="15"/>
    <m/>
  </r>
  <r>
    <d v="2022-02-28T00:00:00"/>
    <s v="Banka"/>
    <s v="SLOa0020005"/>
    <s v="Rotary Club Bratislava International"/>
    <s v="62016"/>
    <s v="Kurzové zisky - pohledávky"/>
    <s v="311001"/>
    <s v="645100"/>
    <s v="EUR"/>
    <n v="0"/>
    <n v="481.73"/>
    <s v="Správa D."/>
    <s v="hlavní"/>
    <x v="15"/>
    <m/>
  </r>
  <r>
    <d v="2022-02-28T00:00:00"/>
    <s v="Banka"/>
    <s v="SLOa0020006"/>
    <s v="Rotary klub Levice"/>
    <s v="84328"/>
    <s v="Kurzové zisky - pohledávky"/>
    <s v="311001"/>
    <s v="645100"/>
    <s v="EUR"/>
    <n v="0"/>
    <n v="493.79"/>
    <s v="Správa D."/>
    <s v="hlavní"/>
    <x v="15"/>
    <m/>
  </r>
  <r>
    <d v="2022-02-28T00:00:00"/>
    <s v="Banka"/>
    <s v="SLOa0020007"/>
    <s v="Rotary club Banská Bystrica "/>
    <s v="28799"/>
    <s v="Kurzové zisky - pohledávky"/>
    <s v="311001"/>
    <s v="645100"/>
    <s v="EUR"/>
    <n v="0"/>
    <n v="1374.17"/>
    <s v="Správa D."/>
    <s v="hlavní"/>
    <x v="15"/>
    <m/>
  </r>
  <r>
    <d v="2022-02-28T00:00:00"/>
    <s v="Banka"/>
    <s v="SLOa0020008"/>
    <s v="Rotary klub Nitra Harmony"/>
    <s v="69342"/>
    <s v="Kurzové zisky - pohledávky"/>
    <s v="311001"/>
    <s v="645100"/>
    <s v="EUR"/>
    <n v="0"/>
    <n v="688.76"/>
    <s v="Správa D."/>
    <s v="hlavní"/>
    <x v="15"/>
    <m/>
  </r>
  <r>
    <d v="2022-02-28T00:00:00"/>
    <s v="Banka"/>
    <s v="SLOa0020009"/>
    <s v="Rotary klub Bratislava Danube"/>
    <s v="75423"/>
    <s v="Kurzové zisky - pohledávky"/>
    <s v="311001"/>
    <s v="645100"/>
    <s v="EUR"/>
    <n v="0"/>
    <n v="877.03"/>
    <s v="Správa D."/>
    <s v="hlavní"/>
    <x v="15"/>
    <m/>
  </r>
  <r>
    <d v="2022-02-28T00:00:00"/>
    <s v="Banka"/>
    <s v="SLOa0020010"/>
    <s v="Rotary Club Martin"/>
    <s v="70655"/>
    <s v="Kurzové zisky - pohledávky"/>
    <s v="311001"/>
    <s v="645100"/>
    <s v="EUR"/>
    <n v="0"/>
    <n v="1210.69"/>
    <s v="Správa D."/>
    <s v="hlavní"/>
    <x v="15"/>
    <m/>
  </r>
  <r>
    <d v="2022-02-28T00:00:00"/>
    <s v="Banka"/>
    <s v="SLOa0020011"/>
    <s v="ROTARY CLUB ROŽŇAVA"/>
    <s v="72559"/>
    <s v="Kurzové zisky - pohledávky"/>
    <s v="311001"/>
    <s v="645100"/>
    <s v="EUR"/>
    <n v="0"/>
    <n v="283.41000000000003"/>
    <s v="Správa D."/>
    <s v="hlavní"/>
    <x v="15"/>
    <m/>
  </r>
  <r>
    <d v="2022-02-28T00:00:00"/>
    <s v="Banka"/>
    <s v="SLOa0020012"/>
    <s v="ROTARY KLUB TRENČÍN"/>
    <s v="69398"/>
    <s v="Kurzové zisky - pohledávky"/>
    <s v="311001"/>
    <s v="645100"/>
    <s v="EUR"/>
    <n v="0"/>
    <n v="574.86"/>
    <s v="Správa D."/>
    <s v="hlavní"/>
    <x v="15"/>
    <m/>
  </r>
  <r>
    <d v="2022-02-28T00:00:00"/>
    <s v="Banka"/>
    <s v="SLOa0020013"/>
    <s v="Rotary Club Trebišov"/>
    <s v="84962"/>
    <s v="Kurzové zisky - pohledávky"/>
    <s v="311001"/>
    <s v="645100"/>
    <s v="EUR"/>
    <n v="0"/>
    <n v="465.65"/>
    <s v="Správa D."/>
    <s v="hlavní"/>
    <x v="15"/>
    <m/>
  </r>
  <r>
    <d v="2022-02-28T00:00:00"/>
    <s v="Banka"/>
    <s v="SLOa0020014"/>
    <s v="Rotary Club Zvolen"/>
    <s v="51859"/>
    <s v="Kurzové zisky - pohledávky"/>
    <s v="311001"/>
    <s v="645100"/>
    <s v="EUR"/>
    <n v="0"/>
    <n v="781.89"/>
    <s v="Správa D."/>
    <s v="hlavní"/>
    <x v="15"/>
    <m/>
  </r>
  <r>
    <d v="2022-02-28T00:00:00"/>
    <s v="Banka"/>
    <s v="SLOa0020015"/>
    <s v="Rotary Club Prešov-Šariš, o.z."/>
    <s v="90177"/>
    <s v="Kurzové zisky - pohledávky"/>
    <s v="311001"/>
    <s v="645100"/>
    <s v="EUR"/>
    <n v="0"/>
    <n v="532.65"/>
    <s v="Správa D."/>
    <s v="hlavní"/>
    <x v="15"/>
    <m/>
  </r>
  <r>
    <d v="2022-02-28T00:00:00"/>
    <s v="Banka"/>
    <s v="SLOa0020016"/>
    <s v="ROTARY KLUB Nové Zámky, o.z."/>
    <s v="76532"/>
    <s v="Kurzové zisky - pohledávky"/>
    <s v="311001"/>
    <s v="645100"/>
    <s v="EUR"/>
    <n v="0"/>
    <n v="711.54"/>
    <s v="Správa D."/>
    <s v="hlavní"/>
    <x v="15"/>
    <m/>
  </r>
  <r>
    <d v="2022-02-28T00:00:00"/>
    <s v="Banka"/>
    <s v="SLOa0020017"/>
    <s v="Rotary klub Bratislava"/>
    <s v="27789"/>
    <s v="Kurzové zisky - pohledávky"/>
    <s v="311001"/>
    <s v="645100"/>
    <s v="EUR"/>
    <n v="0"/>
    <n v="1439.16"/>
    <s v="Správa D."/>
    <s v="hlavní"/>
    <x v="15"/>
    <m/>
  </r>
  <r>
    <d v="2022-02-28T00:00:00"/>
    <s v="Banka"/>
    <s v="SLOa0020018"/>
    <s v="ROTARY KLUB HUMENNÉ"/>
    <s v="83050"/>
    <s v="Kurzové zisky - pohledávky"/>
    <s v="311001"/>
    <s v="645100"/>
    <s v="EUR"/>
    <n v="0"/>
    <n v="363.81"/>
    <s v="Správa D."/>
    <s v="hlavní"/>
    <x v="15"/>
    <m/>
  </r>
  <r>
    <d v="2022-02-28T00:00:00"/>
    <s v="Banka"/>
    <s v="SLOa0020019"/>
    <s v="Rotary Club Nitra"/>
    <s v="30963"/>
    <s v="Kurzové zisky - pohledávky"/>
    <s v="311001"/>
    <s v="645100"/>
    <s v="EUR"/>
    <n v="0"/>
    <n v="553.41999999999996"/>
    <s v="Správa D."/>
    <s v="hlavní"/>
    <x v="15"/>
    <m/>
  </r>
  <r>
    <d v="2022-02-28T00:00:00"/>
    <s v="Banka"/>
    <s v="SLOa0020020"/>
    <s v="RC Košice Country"/>
    <m/>
    <s v="Kurzové zisky - pohledávky"/>
    <s v="311001"/>
    <s v="645100"/>
    <s v="EUR"/>
    <n v="0"/>
    <n v="688.76"/>
    <s v="Správa D."/>
    <s v="hlavní"/>
    <x v="15"/>
    <m/>
  </r>
  <r>
    <d v="2022-02-28T00:00:00"/>
    <s v="Banka"/>
    <s v="SLOa0020021"/>
    <s v="Rotary klub Košice Classic"/>
    <s v="83026"/>
    <s v="Kurzové zisky - pohledávky"/>
    <s v="311001"/>
    <s v="645100"/>
    <s v="EUR"/>
    <n v="0"/>
    <n v="1010.36"/>
    <s v="Správa D."/>
    <s v="hlavní"/>
    <x v="15"/>
    <m/>
  </r>
  <r>
    <d v="2022-02-28T00:00:00"/>
    <s v="Banka"/>
    <s v="SLOa0020022"/>
    <s v="Rotary Klub Stupava Záhorie"/>
    <s v="87761"/>
    <s v="Kurzové zisky - pohledávky"/>
    <s v="311001"/>
    <s v="645100"/>
    <s v="EUR"/>
    <n v="0"/>
    <n v="404.01"/>
    <s v="Správa D."/>
    <s v="hlavní"/>
    <x v="15"/>
    <m/>
  </r>
  <r>
    <d v="2022-02-28T00:00:00"/>
    <s v="Banka"/>
    <s v="SLOa0020023"/>
    <s v="Rotary club Liptovský Mikuláš, o.z."/>
    <s v="51112"/>
    <s v="Kurzové zisky - pohledávky"/>
    <s v="311001"/>
    <s v="645100"/>
    <s v="EUR"/>
    <n v="0"/>
    <n v="1098.1300000000001"/>
    <s v="Správa D."/>
    <s v="hlavní"/>
    <x v="15"/>
    <m/>
  </r>
  <r>
    <d v="2022-02-28T00:00:00"/>
    <s v="Banka"/>
    <s v="SLOa0020024"/>
    <s v="Rotary club Spišská Nová Ves"/>
    <s v="50182"/>
    <s v="Kurzové zisky - pohledávky"/>
    <s v="311001"/>
    <s v="645100"/>
    <s v="EUR"/>
    <n v="0"/>
    <n v="473.02"/>
    <s v="Správa D."/>
    <s v="hlavní"/>
    <x v="15"/>
    <m/>
  </r>
  <r>
    <d v="2022-03-31T00:00:00"/>
    <s v="Banka"/>
    <s v="SLOa0030001"/>
    <s v="Rotary club Poprad"/>
    <s v="31685"/>
    <s v="Kurzové zisky - pohledávky"/>
    <s v="311001"/>
    <s v="645100"/>
    <s v="EUR"/>
    <n v="0"/>
    <n v="525.28"/>
    <s v="Správa D."/>
    <s v="hlavní"/>
    <x v="15"/>
    <m/>
  </r>
  <r>
    <d v="2022-03-31T00:00:00"/>
    <s v="Banka"/>
    <s v="SLOa0030002"/>
    <s v="ROTARY CLUB BÁNSKÁ BYSTRICA CLASSIC"/>
    <s v="84923"/>
    <s v="Kurzové zisky - pohledávky"/>
    <s v="311001"/>
    <s v="645100"/>
    <s v="EUR"/>
    <n v="0"/>
    <n v="767.82"/>
    <s v="Správa D."/>
    <s v="hlavní"/>
    <x v="15"/>
    <m/>
  </r>
  <r>
    <d v="2022-03-31T00:00:00"/>
    <s v="Banka"/>
    <s v="SLOa0030006"/>
    <s v="Rotary klub Dunajská Streda"/>
    <s v="85584"/>
    <s v="Kurzové zisky - pohledávky"/>
    <s v="311001"/>
    <s v="645100"/>
    <s v="EUR"/>
    <n v="0"/>
    <n v="808.02"/>
    <s v="Správa D."/>
    <s v="hlavní"/>
    <x v="15"/>
    <m/>
  </r>
  <r>
    <d v="2021-08-07T00:00:00"/>
    <s v="Přijaté faktury"/>
    <s v="22FP007"/>
    <s v="Nadace Tomáše Bati"/>
    <m/>
    <s v="Prenájom vily Tomáša Baťu 7. 8. 2021"/>
    <s v="518025"/>
    <s v="321010"/>
    <m/>
    <n v="0"/>
    <n v="8470"/>
    <s v="Správa D."/>
    <s v="hlavní"/>
    <x v="16"/>
    <m/>
  </r>
  <r>
    <d v="2021-08-07T00:00:00"/>
    <s v="Přijaté faktury"/>
    <s v="22FP011"/>
    <s v="Fine dining s.r.o."/>
    <m/>
    <s v="Stretnutie k VM 7. 8. 2021 catering"/>
    <s v="518045"/>
    <s v="321010"/>
    <m/>
    <n v="0"/>
    <n v="10000"/>
    <s v="Správa D."/>
    <s v="hlavní"/>
    <x v="16"/>
    <m/>
  </r>
  <r>
    <d v="2021-10-08T00:00:00"/>
    <s v="Ostatní závazky"/>
    <s v="22OZ009"/>
    <m/>
    <s v="Jaroslav Šuranský"/>
    <s v="Cestovné Zlín-Mariánské Lázně"/>
    <s v="512010"/>
    <s v="325010"/>
    <m/>
    <n v="0"/>
    <n v="3900"/>
    <s v="Správa D."/>
    <s v="hlavní"/>
    <x v="16"/>
    <m/>
  </r>
  <r>
    <d v="2021-10-08T00:00:00"/>
    <s v="Ostatní závazky"/>
    <s v="22OZ009"/>
    <m/>
    <s v="Jaroslav Šuranský"/>
    <s v="Ubytování"/>
    <s v="518045"/>
    <s v="325010"/>
    <m/>
    <n v="0"/>
    <n v="6196"/>
    <s v="Správa D."/>
    <s v="hlavní"/>
    <x v="16"/>
    <m/>
  </r>
  <r>
    <d v="2021-10-08T00:00:00"/>
    <s v="Ostatní závazky"/>
    <s v="22OZ009"/>
    <m/>
    <s v="Jaroslav Šuranský"/>
    <s v="Parkovné"/>
    <s v="512010"/>
    <s v="325010"/>
    <m/>
    <n v="0"/>
    <n v="555"/>
    <s v="Správa D."/>
    <s v="hlavní"/>
    <x v="16"/>
    <m/>
  </r>
  <r>
    <d v="2021-10-15T00:00:00"/>
    <s v="Ostatní závazky"/>
    <s v="22OZ012"/>
    <m/>
    <s v="Jaroslav Šuranský"/>
    <s v="Cestovné Zlín-Lipt. Mikuláš"/>
    <s v="512010"/>
    <s v="325010"/>
    <m/>
    <n v="0"/>
    <n v="1290"/>
    <s v="Správa D."/>
    <s v="hlavní"/>
    <x v="16"/>
    <m/>
  </r>
  <r>
    <d v="2021-10-15T00:00:00"/>
    <s v="Ostatní závazky"/>
    <s v="22OZ012"/>
    <m/>
    <s v="Jaroslav Šuranský"/>
    <s v="Ubytování"/>
    <s v="518045"/>
    <s v="325010"/>
    <m/>
    <n v="0"/>
    <n v="2042.4"/>
    <s v="Správa D."/>
    <s v="hlavní"/>
    <x v="16"/>
    <m/>
  </r>
  <r>
    <d v="2021-10-18T00:00:00"/>
    <s v="Ostatní závazky"/>
    <s v="22OZ013"/>
    <m/>
    <s v="Jaroslav Šuranský"/>
    <s v="Cestovné Zlín-Košice-Humenné-Rožňava-Spišská Nová Ves-Trebišov"/>
    <s v="512010"/>
    <s v="325010"/>
    <m/>
    <n v="0"/>
    <n v="3750"/>
    <s v="Správa D."/>
    <s v="hlavní"/>
    <x v="16"/>
    <m/>
  </r>
  <r>
    <d v="2021-10-18T00:00:00"/>
    <s v="Ostatní závazky"/>
    <s v="22OZ013"/>
    <m/>
    <s v="Jaroslav Šuranský"/>
    <s v="Ubytování + stravování"/>
    <s v="518045"/>
    <s v="325010"/>
    <m/>
    <n v="0"/>
    <n v="12965.66"/>
    <s v="Správa D."/>
    <s v="hlavní"/>
    <x v="16"/>
    <m/>
  </r>
  <r>
    <d v="2021-10-18T00:00:00"/>
    <s v="Ostatní závazky"/>
    <s v="22OZ014"/>
    <m/>
    <s v="Jaroslav Šuranský"/>
    <s v="Cestovné  Bratislava-Nové Zámky-Dunajská Streda"/>
    <s v="512010"/>
    <s v="325010"/>
    <m/>
    <n v="0"/>
    <n v="1860"/>
    <s v="Správa D."/>
    <s v="hlavní"/>
    <x v="16"/>
    <m/>
  </r>
  <r>
    <d v="2021-10-18T00:00:00"/>
    <s v="Ostatní závazky"/>
    <s v="22OZ014"/>
    <m/>
    <s v="Jaroslav Šuranský"/>
    <s v="Ubytování"/>
    <s v="518045"/>
    <s v="325010"/>
    <m/>
    <n v="0"/>
    <n v="7388.4"/>
    <s v="Správa D."/>
    <s v="hlavní"/>
    <x v="16"/>
    <m/>
  </r>
  <r>
    <d v="2021-10-19T00:00:00"/>
    <s v="Ostatní závazky"/>
    <s v="22OZ015"/>
    <m/>
    <s v="Jaroslav Šuranský"/>
    <s v="Cestovné Zlín-Praha"/>
    <s v="512010"/>
    <s v="325010"/>
    <m/>
    <n v="0"/>
    <n v="1950"/>
    <s v="Správa D."/>
    <s v="hlavní"/>
    <x v="16"/>
    <m/>
  </r>
  <r>
    <d v="2021-10-19T00:00:00"/>
    <s v="Ostatní závazky"/>
    <s v="22OZ015"/>
    <m/>
    <s v="Jaroslav Šuranský"/>
    <s v="Ubytování"/>
    <s v="518045"/>
    <s v="325010"/>
    <m/>
    <n v="0"/>
    <n v="8019"/>
    <s v="Správa D."/>
    <s v="hlavní"/>
    <x v="16"/>
    <m/>
  </r>
  <r>
    <d v="2021-10-19T00:00:00"/>
    <s v="Ostatní závazky"/>
    <s v="22OZ016"/>
    <m/>
    <s v="Jaroslav Šuranský"/>
    <s v="Cestovní příkaz Jaroslav Šuranský Zlín-Trenčín-Ostrava 09/2021 "/>
    <s v="512010"/>
    <s v="325010"/>
    <m/>
    <n v="0"/>
    <n v="1110"/>
    <s v="Správa D."/>
    <s v="hlavní"/>
    <x v="16"/>
    <m/>
  </r>
  <r>
    <d v="2021-10-19T00:00:00"/>
    <s v="Ostatní závazky"/>
    <s v="22OZ017"/>
    <m/>
    <s v="Jaroslav Šuranský"/>
    <s v="Cestovné Zlín-Bratislava-Stupava"/>
    <s v="512010"/>
    <s v="325010"/>
    <m/>
    <n v="0"/>
    <n v="1260"/>
    <s v="Správa D."/>
    <s v="hlavní"/>
    <x v="16"/>
    <m/>
  </r>
  <r>
    <d v="2021-10-19T00:00:00"/>
    <s v="Ostatní závazky"/>
    <s v="22OZ017"/>
    <m/>
    <s v="Jaroslav Šuranský"/>
    <s v="Ubytování"/>
    <s v="518045"/>
    <s v="325010"/>
    <m/>
    <n v="0"/>
    <n v="2171"/>
    <s v="Správa D."/>
    <s v="hlavní"/>
    <x v="16"/>
    <m/>
  </r>
  <r>
    <d v="2021-10-19T00:00:00"/>
    <s v="Ostatní závazky"/>
    <s v="22OZ017"/>
    <m/>
    <s v="Jaroslav Šuranský"/>
    <s v="Parkovné"/>
    <s v="512010"/>
    <s v="325010"/>
    <m/>
    <n v="0"/>
    <n v="1766.17"/>
    <s v="Správa D."/>
    <s v="hlavní"/>
    <x v="16"/>
    <m/>
  </r>
  <r>
    <d v="2021-10-19T00:00:00"/>
    <s v="Ostatní závazky"/>
    <s v="22OZ018"/>
    <m/>
    <s v="Jaroslav Šuranský"/>
    <s v="Cestovné Zlín-Praha"/>
    <s v="512010"/>
    <s v="325010"/>
    <m/>
    <n v="0"/>
    <n v="1980"/>
    <s v="Správa D."/>
    <s v="hlavní"/>
    <x v="16"/>
    <m/>
  </r>
  <r>
    <d v="2021-10-19T00:00:00"/>
    <s v="Ostatní závazky"/>
    <s v="22OZ018"/>
    <m/>
    <s v="Jaroslav Šuranský"/>
    <s v="Ubytování"/>
    <s v="518045"/>
    <s v="325010"/>
    <m/>
    <n v="0"/>
    <n v="2394"/>
    <s v="Správa D."/>
    <s v="hlavní"/>
    <x v="16"/>
    <m/>
  </r>
  <r>
    <d v="2021-10-19T00:00:00"/>
    <s v="Ostatní závazky"/>
    <s v="22OZ018"/>
    <m/>
    <s v="Jaroslav Šuranský"/>
    <s v="Parkovné"/>
    <s v="512010"/>
    <s v="325010"/>
    <m/>
    <n v="0"/>
    <n v="960"/>
    <s v="Správa D."/>
    <s v="hlavní"/>
    <x v="16"/>
    <m/>
  </r>
  <r>
    <d v="2021-10-19T00:00:00"/>
    <s v="Ostatní závazky"/>
    <s v="22OZ019"/>
    <m/>
    <s v="Jaroslav Šuranský"/>
    <s v="Cestovné Zlín-Telč-Piešťany"/>
    <s v="512010"/>
    <s v="325010"/>
    <m/>
    <n v="0"/>
    <n v="2010"/>
    <s v="Správa D."/>
    <s v="hlavní"/>
    <x v="16"/>
    <m/>
  </r>
  <r>
    <d v="2021-10-19T00:00:00"/>
    <s v="Ostatní závazky"/>
    <s v="22OZ019"/>
    <m/>
    <s v="Jaroslav Šuranský"/>
    <s v="Dálniční známka"/>
    <s v="538010"/>
    <s v="325010"/>
    <m/>
    <n v="0"/>
    <n v="1719"/>
    <s v="Správa D."/>
    <s v="hlavní"/>
    <x v="16"/>
    <m/>
  </r>
  <r>
    <d v="2021-11-30T00:00:00"/>
    <s v="Přijaté faktury"/>
    <s v="22FP026"/>
    <s v="Česká pošta, s.p."/>
    <m/>
    <s v="Poplatok za kvalifikovaný osobný certifikát J. Šuranský"/>
    <s v="518000"/>
    <s v="321010"/>
    <m/>
    <n v="0"/>
    <n v="396"/>
    <s v="Správa D."/>
    <s v="hlavní"/>
    <x v="16"/>
    <m/>
  </r>
  <r>
    <d v="2021-12-09T00:00:00"/>
    <s v="Přijaté faktury"/>
    <s v="22FP028"/>
    <s v="GTC.PRESS, s.r.o."/>
    <m/>
    <s v="GTC Press, s. r. o. Zoznam členov 2021/22 spolu 735 ks"/>
    <s v="518035"/>
    <s v="321010"/>
    <s v="EUR"/>
    <n v="6896.51"/>
    <n v="176067.9"/>
    <s v="Správa D."/>
    <s v="hlavní"/>
    <x v="16"/>
    <m/>
  </r>
  <r>
    <d v="2022-04-11T00:00:00"/>
    <s v="Ostatní závazky"/>
    <s v="22OZ034"/>
    <m/>
    <s v="Jaroslav Šuranský"/>
    <s v="Cestovné 18x"/>
    <s v="512010"/>
    <s v="325010"/>
    <m/>
    <n v="0"/>
    <n v="24390"/>
    <s v="Správa D."/>
    <s v="hlavní"/>
    <x v="16"/>
    <m/>
  </r>
  <r>
    <d v="2022-04-11T00:00:00"/>
    <s v="Ostatní závazky"/>
    <s v="22OZ034"/>
    <m/>
    <s v="Jaroslav Šuranský"/>
    <s v="Ubytování 4x"/>
    <s v="518045"/>
    <s v="325010"/>
    <m/>
    <n v="0"/>
    <n v="16125"/>
    <s v="Správa D."/>
    <s v="hlavní"/>
    <x v="16"/>
    <m/>
  </r>
  <r>
    <d v="2022-04-11T00:00:00"/>
    <s v="Ostatní závazky"/>
    <s v="22OZ034"/>
    <m/>
    <s v="Jaroslav Šuranský"/>
    <s v="Dálniční známka"/>
    <s v="538010"/>
    <s v="325010"/>
    <m/>
    <n v="0"/>
    <n v="1500"/>
    <s v="Správa D."/>
    <s v="hlavní"/>
    <x v="16"/>
    <m/>
  </r>
  <r>
    <d v="2022-04-11T00:00:00"/>
    <s v="Ostatní závazky"/>
    <s v="22OZ034"/>
    <m/>
    <s v="Jaroslav Šuranský"/>
    <s v="Parkovné"/>
    <s v="512010"/>
    <s v="325010"/>
    <m/>
    <n v="0"/>
    <n v="240"/>
    <s v="Správa D."/>
    <s v="hlavní"/>
    <x v="16"/>
    <m/>
  </r>
  <r>
    <d v="2022-04-11T00:00:00"/>
    <s v="Ostatní závazky"/>
    <s v="22OZ035"/>
    <m/>
    <s v="Jaroslav Šuranský"/>
    <s v="Nákup licence ZOOM - Jaroslav Šuranský"/>
    <s v="518034"/>
    <s v="325010"/>
    <m/>
    <n v="0"/>
    <n v="4093.75"/>
    <s v="Správa D."/>
    <s v="hlavní"/>
    <x v="16"/>
    <m/>
  </r>
  <r>
    <d v="2022-04-11T00:00:00"/>
    <s v="Ostatní závazky"/>
    <s v="22OZ036"/>
    <m/>
    <s v="Jaroslav Šuranský"/>
    <s v="Nákup cartrige - Jaroslav Šuranský"/>
    <s v="501010"/>
    <s v="325010"/>
    <m/>
    <n v="0"/>
    <n v="3184"/>
    <s v="Správa D."/>
    <s v="hlavní"/>
    <x v="16"/>
    <m/>
  </r>
  <r>
    <d v="2022-04-21T00:00:00"/>
    <s v="Přijaté faktury"/>
    <s v="22FP040"/>
    <s v="KLEMO, spol.s r.o."/>
    <m/>
    <s v="KLEMO, spol. s. r. o. Publikácia Základy Rotary"/>
    <s v="504000"/>
    <s v="321010"/>
    <s v="EUR"/>
    <n v="1445.14"/>
    <n v="36894.42"/>
    <s v="Správa D."/>
    <s v="hlavní"/>
    <x v="16"/>
    <m/>
  </r>
  <r>
    <d v="2022-04-21T00:00:00"/>
    <s v="Přijaté faktury"/>
    <s v="22FP040"/>
    <s v="KLEMO, spol.s r.o."/>
    <m/>
    <s v="KLEMO, spol. s r. o. poštovné a balné"/>
    <s v="504000"/>
    <s v="321010"/>
    <s v="EUR"/>
    <n v="20"/>
    <n v="510.6"/>
    <s v="Správa D."/>
    <s v="hlavní"/>
    <x v="16"/>
    <m/>
  </r>
  <r>
    <d v="2022-05-04T00:00:00"/>
    <s v="Ostatní závazky"/>
    <s v="22OZ051"/>
    <m/>
    <s v="Jaroslav Šuranský"/>
    <s v="Cestovné"/>
    <s v="512010"/>
    <s v="325010"/>
    <m/>
    <n v="0"/>
    <n v="2220"/>
    <s v="Správa D."/>
    <s v="hlavní"/>
    <x v="16"/>
    <m/>
  </r>
  <r>
    <d v="2022-05-04T00:00:00"/>
    <s v="Ostatní závazky"/>
    <s v="22OZ051"/>
    <m/>
    <s v="Jaroslav Šuranský"/>
    <s v="Ubytování"/>
    <s v="518045"/>
    <s v="325010"/>
    <m/>
    <n v="0"/>
    <n v="5762"/>
    <s v="Správa D."/>
    <s v="hlavní"/>
    <x v="16"/>
    <m/>
  </r>
  <r>
    <d v="2022-05-04T00:00:00"/>
    <s v="Ostatní závazky"/>
    <s v="22OZ051"/>
    <m/>
    <s v="Jaroslav Šuranský"/>
    <s v="Parkovné"/>
    <s v="512010"/>
    <s v="325010"/>
    <m/>
    <n v="0"/>
    <n v="1000"/>
    <s v="Správa D."/>
    <s v="hlavní"/>
    <x v="16"/>
    <m/>
  </r>
  <r>
    <d v="2022-05-04T00:00:00"/>
    <s v="Ostatní závazky"/>
    <s v="22OZ052"/>
    <m/>
    <s v="Jaroslav Šuranský"/>
    <s v="Cestovné"/>
    <s v="512010"/>
    <s v="325010"/>
    <m/>
    <n v="0"/>
    <n v="450"/>
    <s v="Správa D."/>
    <s v="hlavní"/>
    <x v="16"/>
    <m/>
  </r>
  <r>
    <d v="2022-05-04T00:00:00"/>
    <s v="Ostatní závazky"/>
    <s v="22OZ052"/>
    <m/>
    <s v="Jaroslav Šuranský"/>
    <s v="Ubytování"/>
    <s v="518045"/>
    <s v="325010"/>
    <m/>
    <n v="0"/>
    <n v="3700"/>
    <s v="Správa D."/>
    <s v="hlavní"/>
    <x v="16"/>
    <m/>
  </r>
  <r>
    <d v="2022-05-04T00:00:00"/>
    <s v="Ostatní závazky"/>
    <s v="22OZ053"/>
    <m/>
    <s v="Jaroslav Šuranský"/>
    <s v="Cestovní příkaz Jaroslav Šuranský Zlín - Plzeň 25.04.2022"/>
    <s v="512010"/>
    <s v="325010"/>
    <m/>
    <n v="0"/>
    <n v="2520"/>
    <s v="Správa D."/>
    <s v="hlavní"/>
    <x v="16"/>
    <m/>
  </r>
  <r>
    <d v="2022-05-21T00:00:00"/>
    <s v="Přijaté faktury"/>
    <s v="22FP047"/>
    <s v="Nadace Tomáše Bati"/>
    <m/>
    <s v="Nadace Tomáše Bati, prenájom priestorov na GR"/>
    <s v="518025"/>
    <s v="321010"/>
    <m/>
    <n v="0"/>
    <n v="14399"/>
    <s v="Správa D."/>
    <s v="hlavní"/>
    <x v="16"/>
    <m/>
  </r>
  <r>
    <d v="2022-06-28T00:00:00"/>
    <s v="Ostatní závazky"/>
    <s v="22OZ068"/>
    <m/>
    <s v="Jaroslav Šuranský"/>
    <s v="Cestovní příkaz, J. Šuranský, návštěva K.Vary"/>
    <s v="512010"/>
    <s v="325010"/>
    <m/>
    <n v="0"/>
    <n v="2760"/>
    <s v="Správa D."/>
    <s v="hlavní"/>
    <x v="16"/>
    <m/>
  </r>
  <r>
    <d v="2022-06-28T00:00:00"/>
    <s v="Ostatní závazky"/>
    <s v="22OZ069"/>
    <m/>
    <s v="Jaroslav Šuranský"/>
    <s v="Cestovní příkaz, J. Šuranský, návštěva RC Žilina a RC Žilina Internationa"/>
    <s v="512010"/>
    <s v="325010"/>
    <m/>
    <n v="0"/>
    <n v="900"/>
    <s v="Správa D."/>
    <s v="hlavní"/>
    <x v="16"/>
    <m/>
  </r>
  <r>
    <d v="2022-06-28T00:00:00"/>
    <s v="Ostatní závazky"/>
    <s v="22OZ070"/>
    <m/>
    <s v="Jaroslav Šuranský"/>
    <s v="Cestovní příkaz, J. Šuranský, návštěva RC Prostějov"/>
    <s v="512010"/>
    <s v="325010"/>
    <m/>
    <n v="0"/>
    <n v="510"/>
    <s v="Správa D."/>
    <s v="hlavní"/>
    <x v="16"/>
    <m/>
  </r>
  <r>
    <d v="2022-06-30T00:00:00"/>
    <s v="Přijaté faktury"/>
    <s v="22FP054"/>
    <s v="Fine dining s.r.o."/>
    <m/>
    <s v="Fine dining, prnájom rokovacej miestnosti a techniky pre DK 2022"/>
    <s v="518025"/>
    <s v="321010"/>
    <m/>
    <n v="0"/>
    <n v="8500"/>
    <s v="Správa D."/>
    <s v="hlavní"/>
    <x v="16"/>
    <m/>
  </r>
  <r>
    <d v="2022-06-30T00:00:00"/>
    <s v="Ostatní závazky"/>
    <s v="22OZ085"/>
    <m/>
    <s v="Jaroslav Šuranský"/>
    <s v="Cestovní příkaz, J. Šuranský, návštěva RC Praha Staré Město"/>
    <s v="512010"/>
    <s v="325010"/>
    <m/>
    <n v="0"/>
    <n v="6120"/>
    <s v="Správa D."/>
    <s v="hlavní"/>
    <x v="16"/>
    <m/>
  </r>
  <r>
    <d v="2022-06-30T00:00:00"/>
    <s v="Ostatní závazky"/>
    <s v="22OZ086"/>
    <m/>
    <s v="Jaroslav Šuranský"/>
    <s v="Cestovní příkaz, J. Šuranský, návštěva RC B.Bystrica"/>
    <s v="512010"/>
    <s v="325010"/>
    <m/>
    <n v="0"/>
    <n v="1740"/>
    <s v="Správa D."/>
    <s v="hlavní"/>
    <x v="16"/>
    <m/>
  </r>
  <r>
    <d v="2022-06-30T00:00:00"/>
    <s v="Ostatní závazky"/>
    <s v="22OZ087"/>
    <m/>
    <s v="Jaroslav Šuranský"/>
    <s v="Cestovní příkaz, J. Šuranský, návštěva RC Praha Staré Město"/>
    <s v="512010"/>
    <s v="325010"/>
    <m/>
    <n v="0"/>
    <n v="2040"/>
    <s v="Správa D."/>
    <s v="hlavní"/>
    <x v="16"/>
    <m/>
  </r>
  <r>
    <d v="2021-07-29T00:00:00"/>
    <s v="Banka"/>
    <s v="ČSOB0550004"/>
    <m/>
    <m/>
    <s v="ROTARY INTERNATIONAL"/>
    <s v="221001"/>
    <s v="682000"/>
    <m/>
    <n v="0"/>
    <n v="529872.71"/>
    <s v="Správa D."/>
    <s v="hlavní"/>
    <x v="17"/>
    <m/>
  </r>
  <r>
    <d v="2021-07-02T00:00:00"/>
    <s v="Banka"/>
    <s v="RID20040001"/>
    <m/>
    <m/>
    <s v="Kurzové ztráty - pohledávky"/>
    <s v="545100"/>
    <s v="315000"/>
    <m/>
    <n v="0"/>
    <n v="112.27"/>
    <s v="Správa D."/>
    <s v="hlavní"/>
    <x v="18"/>
    <m/>
  </r>
  <r>
    <d v="2021-07-07T00:00:00"/>
    <s v="Banka"/>
    <s v="RID20050001"/>
    <m/>
    <m/>
    <s v="Kurzové ztráty - pohledávky"/>
    <s v="545100"/>
    <s v="315000"/>
    <m/>
    <n v="0"/>
    <n v="1121.33"/>
    <s v="Správa D."/>
    <s v="hlavní"/>
    <x v="18"/>
    <m/>
  </r>
  <r>
    <d v="2021-07-07T00:00:00"/>
    <s v="Banka"/>
    <s v="RID20050002"/>
    <m/>
    <m/>
    <s v="Kurzové ztráty - pohledávky"/>
    <s v="545100"/>
    <s v="315000"/>
    <m/>
    <n v="0"/>
    <n v="1203.33"/>
    <s v="Správa D."/>
    <s v="hlavní"/>
    <x v="18"/>
    <m/>
  </r>
  <r>
    <d v="2021-07-07T00:00:00"/>
    <s v="Banka"/>
    <s v="RID20050003"/>
    <m/>
    <m/>
    <s v="Kurzové ztráty - pohledávky"/>
    <s v="545100"/>
    <s v="315000"/>
    <m/>
    <n v="0"/>
    <n v="288.16000000000003"/>
    <s v="Správa D."/>
    <s v="hlavní"/>
    <x v="18"/>
    <m/>
  </r>
  <r>
    <d v="2021-07-07T00:00:00"/>
    <s v="Banka"/>
    <s v="RID20050004"/>
    <m/>
    <m/>
    <s v="Kurzové ztráty - pohledávky"/>
    <s v="545100"/>
    <s v="315000"/>
    <m/>
    <n v="0"/>
    <n v="1733.08"/>
    <s v="Správa D."/>
    <s v="hlavní"/>
    <x v="18"/>
    <m/>
  </r>
  <r>
    <d v="2021-07-07T00:00:00"/>
    <s v="Banka"/>
    <s v="RID20050005"/>
    <m/>
    <m/>
    <s v="Kurzové ztráty - pohledávky"/>
    <s v="545100"/>
    <s v="315000"/>
    <m/>
    <n v="0"/>
    <n v="1497.69"/>
    <s v="Správa D."/>
    <s v="hlavní"/>
    <x v="18"/>
    <m/>
  </r>
  <r>
    <d v="2021-07-07T00:00:00"/>
    <s v="Banka"/>
    <s v="RID20050006"/>
    <m/>
    <m/>
    <s v="Kurzové ztráty - pohledávky"/>
    <s v="545100"/>
    <s v="315000"/>
    <m/>
    <n v="0"/>
    <n v="500.01"/>
    <s v="Správa D."/>
    <s v="hlavní"/>
    <x v="18"/>
    <m/>
  </r>
  <r>
    <d v="2021-07-07T00:00:00"/>
    <s v="Banka"/>
    <s v="RID20050007"/>
    <m/>
    <m/>
    <s v="Kurzové ztráty - pohledávky"/>
    <s v="545100"/>
    <s v="315000"/>
    <m/>
    <n v="0"/>
    <n v="1051.49"/>
    <s v="Správa D."/>
    <s v="hlavní"/>
    <x v="18"/>
    <m/>
  </r>
  <r>
    <d v="2021-07-07T00:00:00"/>
    <s v="Banka"/>
    <s v="RID20050008"/>
    <m/>
    <m/>
    <s v="Kurzové ztráty - pohledávky"/>
    <s v="545100"/>
    <s v="315000"/>
    <m/>
    <n v="0"/>
    <n v="4217.08"/>
    <s v="Správa D."/>
    <s v="hlavní"/>
    <x v="18"/>
    <m/>
  </r>
  <r>
    <d v="2021-07-07T00:00:00"/>
    <s v="Banka"/>
    <s v="RID20050009"/>
    <m/>
    <m/>
    <s v="Kurzové ztráty - pohledávky"/>
    <s v="545100"/>
    <s v="315000"/>
    <m/>
    <n v="0"/>
    <n v="4544.3"/>
    <s v="Správa D."/>
    <s v="hlavní"/>
    <x v="18"/>
    <m/>
  </r>
  <r>
    <d v="2021-07-08T00:00:00"/>
    <s v="Banka"/>
    <s v="RID20060001"/>
    <m/>
    <m/>
    <s v="Kurzové ztráty - pohledávky"/>
    <s v="545100"/>
    <s v="315000"/>
    <m/>
    <n v="0"/>
    <n v="444.66"/>
    <s v="Správa D."/>
    <s v="hlavní"/>
    <x v="18"/>
    <m/>
  </r>
  <r>
    <d v="2021-07-08T00:00:00"/>
    <s v="Banka"/>
    <s v="RID20060002"/>
    <m/>
    <m/>
    <s v="Kurzové ztráty - pohledávky"/>
    <s v="545100"/>
    <s v="315000"/>
    <m/>
    <n v="0"/>
    <n v="420.97"/>
    <s v="Správa D."/>
    <s v="hlavní"/>
    <x v="18"/>
    <m/>
  </r>
  <r>
    <d v="2021-07-09T00:00:00"/>
    <s v="Banka"/>
    <s v="RID20070001"/>
    <m/>
    <m/>
    <s v="Kurzové ztráty - pohledávky"/>
    <s v="545100"/>
    <s v="315000"/>
    <m/>
    <n v="0"/>
    <n v="348.52"/>
    <s v="Správa D."/>
    <s v="hlavní"/>
    <x v="18"/>
    <m/>
  </r>
  <r>
    <d v="2021-07-09T00:00:00"/>
    <s v="Banka"/>
    <s v="RID20070002"/>
    <m/>
    <m/>
    <s v="Kurzové ztráty - pohledávky"/>
    <s v="545100"/>
    <s v="315000"/>
    <m/>
    <n v="0"/>
    <n v="1255.6600000000001"/>
    <s v="Správa D."/>
    <s v="hlavní"/>
    <x v="18"/>
    <m/>
  </r>
  <r>
    <d v="2021-07-12T00:00:00"/>
    <s v="Banka"/>
    <s v="RID20080001"/>
    <m/>
    <m/>
    <s v="Kurzové ztráty - pohledávky"/>
    <s v="545100"/>
    <s v="315000"/>
    <m/>
    <n v="0"/>
    <n v="1670.52"/>
    <s v="Správa D."/>
    <s v="hlavní"/>
    <x v="18"/>
    <m/>
  </r>
  <r>
    <d v="2021-07-12T00:00:00"/>
    <s v="Banka"/>
    <s v="RID20080002"/>
    <m/>
    <m/>
    <s v="Kurzové ztráty - pohledávky"/>
    <s v="545100"/>
    <s v="315000"/>
    <m/>
    <n v="0"/>
    <n v="1688.68"/>
    <s v="Správa D."/>
    <s v="hlavní"/>
    <x v="18"/>
    <m/>
  </r>
  <r>
    <d v="2021-07-12T00:00:00"/>
    <s v="Banka"/>
    <s v="RID20080003"/>
    <m/>
    <m/>
    <s v="Kurzové ztráty - pohledávky"/>
    <s v="545100"/>
    <s v="315000"/>
    <m/>
    <n v="0"/>
    <n v="610.29"/>
    <s v="Správa D."/>
    <s v="hlavní"/>
    <x v="18"/>
    <m/>
  </r>
  <r>
    <d v="2021-07-12T00:00:00"/>
    <s v="Banka"/>
    <s v="RID20080004"/>
    <m/>
    <m/>
    <s v="Kurzové ztráty - pohledávky"/>
    <s v="545100"/>
    <s v="315000"/>
    <m/>
    <n v="0"/>
    <n v="774.54"/>
    <s v="Správa D."/>
    <s v="hlavní"/>
    <x v="18"/>
    <m/>
  </r>
  <r>
    <d v="2021-07-12T00:00:00"/>
    <s v="Banka"/>
    <s v="RID20080005"/>
    <m/>
    <m/>
    <s v="Kurzové ztráty - pohledávky"/>
    <s v="545100"/>
    <s v="315000"/>
    <m/>
    <n v="0"/>
    <n v="1174.1400000000001"/>
    <s v="Správa D."/>
    <s v="hlavní"/>
    <x v="18"/>
    <m/>
  </r>
  <r>
    <d v="2021-07-12T00:00:00"/>
    <s v="Banka"/>
    <s v="RID20080006"/>
    <m/>
    <m/>
    <s v="Kurzové ztráty - pohledávky"/>
    <s v="545100"/>
    <s v="315000"/>
    <m/>
    <n v="0"/>
    <n v="122.73"/>
    <s v="Správa D."/>
    <s v="hlavní"/>
    <x v="18"/>
    <m/>
  </r>
  <r>
    <d v="2021-07-31T00:00:00"/>
    <s v="Banka"/>
    <s v="RID20100002"/>
    <m/>
    <m/>
    <s v="Poplatky za vedení účtu, výpisy a transakce"/>
    <s v="549010"/>
    <s v="221008"/>
    <m/>
    <n v="0"/>
    <n v="5"/>
    <s v="Správa D."/>
    <s v="hlavní"/>
    <x v="18"/>
    <m/>
  </r>
  <r>
    <d v="2021-08-04T00:00:00"/>
    <s v="Banka"/>
    <s v="RID20110001"/>
    <m/>
    <m/>
    <s v="Kurzové ztráty - pohledávky"/>
    <s v="545100"/>
    <s v="315000"/>
    <m/>
    <n v="0"/>
    <n v="11952"/>
    <s v="Správa D."/>
    <s v="hlavní"/>
    <x v="18"/>
    <m/>
  </r>
  <r>
    <d v="2021-08-19T00:00:00"/>
    <s v="Banka"/>
    <s v="RID30270002"/>
    <m/>
    <m/>
    <s v="Poplatky za vedení účtu, výpisy a transakce"/>
    <s v="549010"/>
    <s v="221009"/>
    <s v="EUR"/>
    <n v="5.89"/>
    <n v="150.37"/>
    <s v="Správa D."/>
    <s v="hlavní"/>
    <x v="18"/>
    <m/>
  </r>
  <r>
    <d v="2021-08-28T00:00:00"/>
    <s v="Banka"/>
    <s v="RID20130001"/>
    <m/>
    <m/>
    <s v="Poplatky za vedení účtu, výpisy a transakce"/>
    <s v="549010"/>
    <s v="221008"/>
    <m/>
    <n v="0"/>
    <n v="15"/>
    <s v="Správa D."/>
    <s v="hlavní"/>
    <x v="18"/>
    <m/>
  </r>
  <r>
    <d v="2021-08-28T00:00:00"/>
    <s v="Banka"/>
    <s v="RID30340001"/>
    <m/>
    <m/>
    <s v="Poplatky za vedení účtu, výpisy a transakce"/>
    <s v="549010"/>
    <s v="221009"/>
    <s v="EUR"/>
    <n v="8"/>
    <n v="204.24"/>
    <s v="Správa D."/>
    <s v="hlavní"/>
    <x v="18"/>
    <m/>
  </r>
  <r>
    <d v="2021-09-06T00:00:00"/>
    <s v="Banka"/>
    <s v="RID30400008"/>
    <m/>
    <m/>
    <s v="Poplatky za vedení účtu, výpisy a transakce"/>
    <s v="549010"/>
    <s v="221009"/>
    <s v="EUR"/>
    <n v="5.91"/>
    <n v="150.88"/>
    <s v="Správa D."/>
    <s v="hlavní"/>
    <x v="18"/>
    <m/>
  </r>
  <r>
    <d v="2021-09-25T00:00:00"/>
    <s v="Banka"/>
    <s v="RID20180001"/>
    <m/>
    <m/>
    <s v="Poplatky za vedení účtu, výpisy a transakce"/>
    <s v="549010"/>
    <s v="221008"/>
    <m/>
    <n v="0"/>
    <n v="10"/>
    <s v="Správa D."/>
    <s v="hlavní"/>
    <x v="18"/>
    <m/>
  </r>
  <r>
    <d v="2021-09-25T00:00:00"/>
    <s v="Banka"/>
    <s v="RID30530001"/>
    <m/>
    <m/>
    <s v="Poplatky za vedení účtu, výpisy a transakce"/>
    <s v="549010"/>
    <s v="221009"/>
    <s v="EUR"/>
    <n v="5"/>
    <n v="127.65"/>
    <s v="Správa D."/>
    <s v="hlavní"/>
    <x v="18"/>
    <m/>
  </r>
  <r>
    <d v="2021-09-30T00:00:00"/>
    <s v="Banka"/>
    <s v="RID20190002"/>
    <m/>
    <m/>
    <s v="Kurzové ztráty - pohledávky"/>
    <s v="545100"/>
    <s v="315000"/>
    <m/>
    <n v="0"/>
    <n v="1389.5"/>
    <s v="Správa D."/>
    <s v="hlavní"/>
    <x v="18"/>
    <m/>
  </r>
  <r>
    <d v="2021-09-30T00:00:00"/>
    <s v="Banka"/>
    <s v="RID30540003"/>
    <m/>
    <m/>
    <s v="Poplatky za vedení účtu, výpisy a transakce"/>
    <s v="549010"/>
    <s v="221009"/>
    <s v="EUR"/>
    <n v="9.8000000000000007"/>
    <n v="250.19"/>
    <s v="Správa D."/>
    <s v="hlavní"/>
    <x v="18"/>
    <m/>
  </r>
  <r>
    <d v="2021-10-30T00:00:00"/>
    <s v="Banka"/>
    <s v="RID20220001"/>
    <m/>
    <m/>
    <s v="Poplatky za vedení účtu, výpisy a transakce"/>
    <s v="549010"/>
    <s v="221008"/>
    <m/>
    <n v="0"/>
    <n v="15"/>
    <s v="Správa D."/>
    <s v="hlavní"/>
    <x v="18"/>
    <m/>
  </r>
  <r>
    <d v="2021-10-30T00:00:00"/>
    <s v="Banka"/>
    <s v="RID30600001"/>
    <m/>
    <m/>
    <s v="Poplatky za vedení účtu, výpisy a transakce"/>
    <s v="549010"/>
    <s v="221009"/>
    <s v="EUR"/>
    <n v="2.33"/>
    <n v="59.48"/>
    <s v="Správa D."/>
    <s v="hlavní"/>
    <x v="18"/>
    <m/>
  </r>
  <r>
    <d v="2021-11-27T00:00:00"/>
    <s v="Banka"/>
    <s v="RID30620001"/>
    <m/>
    <m/>
    <s v="Poplatky za vedení účtu, výpisy a transakce"/>
    <s v="549010"/>
    <s v="221009"/>
    <s v="EUR"/>
    <n v="0.19"/>
    <n v="4.8499999999999996"/>
    <s v="Správa D."/>
    <s v="hlavní"/>
    <x v="18"/>
    <m/>
  </r>
  <r>
    <d v="2021-12-09T00:00:00"/>
    <s v="Banka"/>
    <s v="RID20250001"/>
    <m/>
    <m/>
    <s v="Kurzové ztráty - pohledávky"/>
    <s v="545100"/>
    <s v="315000"/>
    <m/>
    <n v="0"/>
    <n v="7698.75"/>
    <s v="Správa D."/>
    <s v="hlavní"/>
    <x v="18"/>
    <m/>
  </r>
  <r>
    <d v="2021-12-25T00:00:00"/>
    <s v="Banka"/>
    <s v="RID20260001"/>
    <m/>
    <m/>
    <s v="Poplatky za vedení účtu, výpisy a transakce"/>
    <s v="549010"/>
    <s v="221008"/>
    <m/>
    <n v="0"/>
    <n v="5"/>
    <s v="Správa D."/>
    <s v="hlavní"/>
    <x v="18"/>
    <m/>
  </r>
  <r>
    <d v="2021-12-25T00:00:00"/>
    <s v="Banka"/>
    <s v="RID30640001"/>
    <m/>
    <m/>
    <s v="Poplatky za vedení účtu, výpisy a transakce"/>
    <s v="549010"/>
    <s v="221009"/>
    <s v="EUR"/>
    <n v="0.2"/>
    <n v="5.1100000000000003"/>
    <s v="Správa D."/>
    <s v="hlavní"/>
    <x v="18"/>
    <m/>
  </r>
  <r>
    <d v="2022-01-29T00:00:00"/>
    <s v="Banka"/>
    <s v="RID20020001"/>
    <m/>
    <m/>
    <s v="Poplatky za vedení účtu, výpisy a transakce"/>
    <s v="549010"/>
    <s v="221008"/>
    <m/>
    <n v="0"/>
    <n v="5"/>
    <s v="Správa D."/>
    <s v="hlavní"/>
    <x v="18"/>
    <m/>
  </r>
  <r>
    <d v="2022-01-29T00:00:00"/>
    <s v="Banka"/>
    <s v="RID30020001"/>
    <m/>
    <m/>
    <s v="Poplatky za vedení účtu, výpisy a transakce"/>
    <s v="549010"/>
    <s v="221009"/>
    <s v="EUR"/>
    <n v="0.4"/>
    <n v="10.210000000000001"/>
    <s v="Správa D."/>
    <s v="hlavní"/>
    <x v="18"/>
    <m/>
  </r>
  <r>
    <d v="2022-03-26T00:00:00"/>
    <s v="Banka"/>
    <s v="RID30050001"/>
    <m/>
    <m/>
    <s v="Poplatky za vedení účtu, výpisy a transakce"/>
    <s v="549010"/>
    <s v="221009"/>
    <s v="EUR"/>
    <n v="0.8"/>
    <n v="20.420000000000002"/>
    <s v="Správa D."/>
    <s v="hlavní"/>
    <x v="18"/>
    <m/>
  </r>
  <r>
    <d v="2022-04-30T00:00:00"/>
    <s v="Banka"/>
    <s v="RID20070002"/>
    <m/>
    <m/>
    <s v="Poplatky za vedení účtu, výpisy a transakce"/>
    <s v="549010"/>
    <s v="221008"/>
    <m/>
    <n v="0"/>
    <n v="5"/>
    <s v="Správa D."/>
    <s v="hlavní"/>
    <x v="18"/>
    <m/>
  </r>
  <r>
    <d v="2022-04-30T00:00:00"/>
    <s v="Banka"/>
    <s v="RID30130001"/>
    <m/>
    <m/>
    <s v="Poplatky za vedení účtu, výpisy a transakce"/>
    <s v="549010"/>
    <s v="221009"/>
    <s v="EUR"/>
    <n v="1.6"/>
    <n v="40.85"/>
    <s v="Správa D."/>
    <s v="hlavní"/>
    <x v="18"/>
    <m/>
  </r>
  <r>
    <d v="2022-05-28T00:00:00"/>
    <s v="Banka"/>
    <s v="RID30210001"/>
    <m/>
    <m/>
    <s v="Poplatky za vedení účtu, výpisy a transakce"/>
    <s v="549010"/>
    <s v="221009"/>
    <s v="EUR"/>
    <n v="2"/>
    <n v="51.06"/>
    <s v="Správa D."/>
    <s v="hlavní"/>
    <x v="18"/>
    <m/>
  </r>
  <r>
    <d v="2022-06-25T00:00:00"/>
    <s v="Banka"/>
    <s v="RID20110001"/>
    <m/>
    <m/>
    <s v="Poplatky za vedení účtu, výpisy a transakce"/>
    <s v="549010"/>
    <s v="221008"/>
    <m/>
    <n v="0"/>
    <n v="10"/>
    <s v="Správa D."/>
    <s v="hlavní"/>
    <x v="18"/>
    <m/>
  </r>
  <r>
    <d v="2022-06-30T00:00:00"/>
    <s v="Přijaté faktury"/>
    <s v="22FP055"/>
    <s v="IHI Towers, s.r.o."/>
    <m/>
    <s v="Ubytování"/>
    <s v="518045"/>
    <s v="321010"/>
    <s v="EUR"/>
    <n v="1825.5"/>
    <n v="46605.02"/>
    <s v="Správa D."/>
    <s v="hlavní"/>
    <x v="18"/>
    <m/>
  </r>
  <r>
    <d v="2022-06-30T00:00:00"/>
    <s v="Přijaté faktury"/>
    <s v="22FP055"/>
    <s v="IHI Towers, s.r.o."/>
    <m/>
    <s v="Drobný nedoplatek"/>
    <s v="549010"/>
    <s v="321010"/>
    <s v="EUR"/>
    <n v="-0.5"/>
    <n v="-12.77"/>
    <s v="Správa D."/>
    <s v="hlavní"/>
    <x v="18"/>
    <m/>
  </r>
  <r>
    <d v="2022-06-30T00:00:00"/>
    <s v="Přijaté faktury"/>
    <s v="22FP056"/>
    <s v="IHI Towers, s.r.o."/>
    <m/>
    <s v="Ubytování"/>
    <s v="518045"/>
    <s v="321010"/>
    <s v="EUR"/>
    <n v="29319.15"/>
    <n v="748517.9"/>
    <s v="Správa D."/>
    <s v="hlavní"/>
    <x v="18"/>
    <m/>
  </r>
  <r>
    <d v="2022-06-30T00:00:00"/>
    <s v="Přijaté faktury"/>
    <s v="22FP057"/>
    <s v="Agentura NKL s.r.o."/>
    <m/>
    <s v="Pronájem prostor"/>
    <s v="518025"/>
    <s v="321010"/>
    <m/>
    <n v="0"/>
    <n v="272250"/>
    <s v="Správa D."/>
    <s v="hlavní"/>
    <x v="18"/>
    <m/>
  </r>
  <r>
    <d v="2022-06-30T00:00:00"/>
    <s v="Přijaté faktury"/>
    <s v="22FP058"/>
    <s v="MORE than Production s.r.o."/>
    <m/>
    <s v="Realizace Gala večera"/>
    <s v="518000"/>
    <s v="321010"/>
    <m/>
    <n v="0"/>
    <n v="611421.47"/>
    <s v="Správa D."/>
    <s v="hlavní"/>
    <x v="18"/>
    <m/>
  </r>
  <r>
    <d v="2022-06-30T00:00:00"/>
    <s v="Přijaté faktury"/>
    <s v="22FP059"/>
    <s v="Zátiší Catering Group a.s."/>
    <m/>
    <s v="Catering"/>
    <s v="518045"/>
    <s v="321010"/>
    <m/>
    <n v="0"/>
    <n v="2246558"/>
    <s v="Správa D."/>
    <s v="hlavní"/>
    <x v="18"/>
    <m/>
  </r>
  <r>
    <d v="2022-06-30T00:00:00"/>
    <s v="Přijaté faktury"/>
    <s v="22FP060"/>
    <s v="MORE than Production s.r.o."/>
    <m/>
    <s v="Realizace Multi Zone Rotary Training&amp;Institute"/>
    <s v="518000"/>
    <s v="321010"/>
    <m/>
    <n v="0"/>
    <n v="2797603.49"/>
    <s v="Správa D."/>
    <s v="hlavní"/>
    <x v="18"/>
    <m/>
  </r>
  <r>
    <d v="2022-06-30T00:00:00"/>
    <s v="Přijaté faktury"/>
    <s v="22FP061"/>
    <s v="Ing. Jan Machálek"/>
    <m/>
    <s v="Vázy, globusy"/>
    <s v="501010"/>
    <s v="321010"/>
    <m/>
    <n v="0"/>
    <n v="11232"/>
    <s v="Správa D."/>
    <s v="hlavní"/>
    <x v="18"/>
    <m/>
  </r>
  <r>
    <d v="2022-06-30T00:00:00"/>
    <s v="Přijaté faktury"/>
    <s v="22FP062"/>
    <s v="Brichta &amp; Partners, s.r.o."/>
    <m/>
    <s v="Testy na Covid"/>
    <s v="501010"/>
    <s v="321010"/>
    <m/>
    <n v="0"/>
    <n v="15387.2"/>
    <s v="Správa D."/>
    <s v="hlavní"/>
    <x v="18"/>
    <m/>
  </r>
  <r>
    <d v="2022-06-30T00:00:00"/>
    <s v="Interní doklady"/>
    <s v="22IN008"/>
    <s v="Rotary International Distrikt 2240  Česká republika a Slovenská republika, z.s."/>
    <m/>
    <s v="Kurzový rozdíl k 30.6.2022"/>
    <s v="545100"/>
    <s v="221009"/>
    <m/>
    <n v="0"/>
    <n v="39710.480000000003"/>
    <s v="Správa D."/>
    <s v="hlavní"/>
    <x v="18"/>
    <m/>
  </r>
  <r>
    <d v="2022-06-30T00:00:00"/>
    <s v="Interní doklady"/>
    <s v="22IN009"/>
    <s v="STONES Catering s.r.o."/>
    <m/>
    <s v="Služby související s akcí Rotary Institut 2021"/>
    <s v="518000"/>
    <s v="389010"/>
    <m/>
    <n v="0"/>
    <n v="582259.69999999995"/>
    <s v="Správa D."/>
    <s v="hlavní"/>
    <x v="18"/>
    <m/>
  </r>
  <r>
    <d v="2022-06-30T00:00:00"/>
    <s v="Interní doklady"/>
    <s v="22IN010"/>
    <s v="Rotary International Distrikt 2240  Česká republika a Slovenská republika, z.s."/>
    <m/>
    <s v="Kurzové rozdíl při operacích v CM"/>
    <s v="545100"/>
    <s v="315000"/>
    <m/>
    <n v="0"/>
    <n v="-26463.919999999998"/>
    <s v="Správa D."/>
    <s v="hlavní"/>
    <x v="18"/>
    <m/>
  </r>
  <r>
    <d v="2021-07-31T00:00:00"/>
    <s v="Banka"/>
    <s v="RID20100001"/>
    <m/>
    <m/>
    <s v="Zúčtování kladných úroků"/>
    <s v="221008"/>
    <s v="644100"/>
    <m/>
    <n v="0"/>
    <n v="28.35"/>
    <s v="Správa D."/>
    <s v="hlavní"/>
    <x v="19"/>
    <m/>
  </r>
  <r>
    <d v="2021-08-31T00:00:00"/>
    <s v="Banka"/>
    <s v="RID20140001"/>
    <m/>
    <m/>
    <s v="Zúčtování kladných úroků"/>
    <s v="221008"/>
    <s v="644100"/>
    <m/>
    <n v="0"/>
    <n v="39.78"/>
    <s v="Správa D."/>
    <s v="hlavní"/>
    <x v="19"/>
    <m/>
  </r>
  <r>
    <d v="2021-09-30T00:00:00"/>
    <s v="Banka"/>
    <s v="RID20190001"/>
    <m/>
    <m/>
    <s v="Zúčtování kladných úroků"/>
    <s v="221008"/>
    <s v="644100"/>
    <m/>
    <n v="0"/>
    <n v="10.94"/>
    <s v="Správa D."/>
    <s v="hlavní"/>
    <x v="19"/>
    <m/>
  </r>
  <r>
    <d v="2021-10-31T00:00:00"/>
    <s v="Banka"/>
    <s v="RID20230001"/>
    <m/>
    <m/>
    <s v="Zúčtování kladných úroků"/>
    <s v="221008"/>
    <s v="644100"/>
    <m/>
    <n v="0"/>
    <n v="1.1399999999999999"/>
    <s v="Správa D."/>
    <s v="hlavní"/>
    <x v="19"/>
    <m/>
  </r>
  <r>
    <d v="2021-11-30T00:00:00"/>
    <s v="Banka"/>
    <s v="RID20240001"/>
    <m/>
    <m/>
    <s v="Zúčtování kladných úroků"/>
    <s v="221008"/>
    <s v="644100"/>
    <m/>
    <n v="0"/>
    <n v="0.62"/>
    <s v="Správa D."/>
    <s v="hlavní"/>
    <x v="19"/>
    <m/>
  </r>
  <r>
    <d v="2021-12-31T00:00:00"/>
    <s v="Banka"/>
    <s v="RID20270001"/>
    <m/>
    <m/>
    <s v="Zúčtování kladných úroků"/>
    <s v="221008"/>
    <s v="644100"/>
    <m/>
    <n v="0"/>
    <n v="5.3"/>
    <s v="Správa D."/>
    <s v="hlavní"/>
    <x v="19"/>
    <m/>
  </r>
  <r>
    <d v="2022-01-19T00:00:00"/>
    <s v="Banka"/>
    <s v="RID20010001"/>
    <m/>
    <m/>
    <s v="Vratka fin.daru (dotace)"/>
    <s v="221008"/>
    <s v="682000"/>
    <m/>
    <n v="0"/>
    <n v="-8400"/>
    <s v="Správa D."/>
    <s v="hlavní"/>
    <x v="19"/>
    <m/>
  </r>
  <r>
    <d v="2022-01-31T00:00:00"/>
    <s v="Banka"/>
    <s v="RID20030001"/>
    <m/>
    <m/>
    <s v="Zúčtování kladných úroků"/>
    <s v="221008"/>
    <s v="644100"/>
    <m/>
    <n v="0"/>
    <n v="7.13"/>
    <s v="Správa D."/>
    <s v="hlavní"/>
    <x v="19"/>
    <m/>
  </r>
  <r>
    <d v="2022-02-28T00:00:00"/>
    <s v="Banka"/>
    <s v="RID20040002"/>
    <m/>
    <m/>
    <s v="Zúčtování kladných úroků"/>
    <s v="221008"/>
    <s v="644100"/>
    <m/>
    <n v="0"/>
    <n v="6.32"/>
    <s v="Správa D."/>
    <s v="hlavní"/>
    <x v="19"/>
    <m/>
  </r>
  <r>
    <d v="2022-03-31T00:00:00"/>
    <s v="Banka"/>
    <s v="RID20050001"/>
    <m/>
    <m/>
    <s v="Zúčtování kladných úroků"/>
    <s v="221008"/>
    <s v="644100"/>
    <m/>
    <n v="0"/>
    <n v="7"/>
    <s v="Správa D."/>
    <s v="hlavní"/>
    <x v="19"/>
    <m/>
  </r>
  <r>
    <d v="2022-04-30T00:00:00"/>
    <s v="Banka"/>
    <s v="RID20070001"/>
    <m/>
    <m/>
    <s v="Zúčtování kladných úroků"/>
    <s v="221008"/>
    <s v="644100"/>
    <m/>
    <n v="0"/>
    <n v="6.17"/>
    <s v="Správa D."/>
    <s v="hlavní"/>
    <x v="19"/>
    <m/>
  </r>
  <r>
    <d v="2022-05-31T00:00:00"/>
    <s v="Banka"/>
    <s v="RID20080001"/>
    <m/>
    <m/>
    <s v="Zúčtování kladných úroků"/>
    <s v="221008"/>
    <s v="644100"/>
    <m/>
    <n v="0"/>
    <n v="5.45"/>
    <s v="Správa D."/>
    <s v="hlavní"/>
    <x v="19"/>
    <m/>
  </r>
  <r>
    <d v="2022-06-17T00:00:00"/>
    <s v="Ostatní pohledávky"/>
    <s v="22OP001"/>
    <s v="Rotary International Distrikt 2240  Česká republika a Slovenská republika, z.s."/>
    <m/>
    <s v="Rotary Institute Prague 2021"/>
    <s v="315000"/>
    <s v="682000"/>
    <s v="EUR"/>
    <n v="291243"/>
    <n v="7435433.79"/>
    <s v="Správa D."/>
    <s v="hlavní"/>
    <x v="19"/>
    <m/>
  </r>
  <r>
    <d v="2022-06-30T00:00:00"/>
    <s v="Interní doklady"/>
    <s v="22IN002"/>
    <m/>
    <m/>
    <s v="Finanční dar - hl. m. Praha"/>
    <s v="384000"/>
    <s v="682000"/>
    <m/>
    <n v="0"/>
    <n v="260000"/>
    <s v="Správa D."/>
    <s v="hlavní"/>
    <x v="19"/>
    <m/>
  </r>
  <r>
    <d v="2022-06-30T00:00:00"/>
    <s v="Ostatní pohledávky"/>
    <s v="22OP002"/>
    <s v="Rotary International Distrikt 2240  Česká republika a Slovenská republika, z.s."/>
    <m/>
    <s v="Rotary Institute Prague 2021-oprava"/>
    <s v="315000"/>
    <s v="682000"/>
    <s v="EUR"/>
    <n v="-19123"/>
    <n v="-488210.19"/>
    <s v="Správa D."/>
    <s v="hlavní"/>
    <x v="19"/>
    <m/>
  </r>
  <r>
    <d v="2022-06-30T00:00:00"/>
    <s v="Banka"/>
    <s v="RID20120001"/>
    <m/>
    <m/>
    <s v="Zúčtování kladných úroků"/>
    <s v="221008"/>
    <s v="644100"/>
    <m/>
    <n v="0"/>
    <n v="4.88"/>
    <s v="Správa D."/>
    <s v="hlavní"/>
    <x v="19"/>
    <m/>
  </r>
  <r>
    <d v="2022-06-30T00:00:00"/>
    <s v="Interní doklady"/>
    <s v="22IN006"/>
    <m/>
    <m/>
    <s v="Vratka guvernérského fondu 2021-2022"/>
    <s v="581010"/>
    <s v="383000"/>
    <s v="EUR"/>
    <n v="120.9"/>
    <n v="3057.56"/>
    <s v="Správa D."/>
    <s v="hlavní"/>
    <x v="20"/>
    <m/>
  </r>
  <r>
    <d v="2021-07-12T00:00:00"/>
    <s v="Přijaté faktury"/>
    <s v="22FP003"/>
    <s v="T-Mobile Czech Republic a.s."/>
    <m/>
    <s v="Mesačný paušál za tarif"/>
    <s v="518021"/>
    <s v="321010"/>
    <m/>
    <n v="0"/>
    <n v="1617.35"/>
    <s v="Správa D."/>
    <s v="hlavní"/>
    <x v="21"/>
    <m/>
  </r>
  <r>
    <d v="2021-08-12T00:00:00"/>
    <s v="Přijaté faktury"/>
    <s v="22FP010"/>
    <s v="T-Mobile Czech Republic a.s."/>
    <m/>
    <s v="Mesačný paušál za tarif"/>
    <s v="518021"/>
    <s v="321010"/>
    <m/>
    <n v="0"/>
    <n v="1513"/>
    <s v="Správa D."/>
    <s v="hlavní"/>
    <x v="21"/>
    <m/>
  </r>
  <r>
    <d v="2021-08-26T00:00:00"/>
    <s v="Přijaté faktury"/>
    <s v="22FP012"/>
    <s v="T-Mobile Czech Republic a.s."/>
    <m/>
    <s v="Finančné vyrovnanie po ukončení zmluvy"/>
    <s v="518021"/>
    <s v="321010"/>
    <m/>
    <n v="0"/>
    <n v="3353.21"/>
    <s v="Správa D."/>
    <s v="hlavní"/>
    <x v="21"/>
    <m/>
  </r>
  <r>
    <d v="2021-07-31T00:00:00"/>
    <s v="Banka"/>
    <s v="SLOa0070002"/>
    <s v="Ladislav Gáll"/>
    <m/>
    <s v="Kurzové ztráty - závazky"/>
    <s v="545100"/>
    <s v="321010"/>
    <s v="EUR"/>
    <n v="0"/>
    <n v="5.31"/>
    <s v="Správa D."/>
    <s v="hlavní"/>
    <x v="22"/>
    <m/>
  </r>
  <r>
    <d v="2021-12-28T00:00:00"/>
    <s v="Ostatní závazky"/>
    <s v="22OZ030"/>
    <m/>
    <s v="Ladislav Gáll"/>
    <s v="Poštovné"/>
    <s v="518020"/>
    <s v="325010"/>
    <s v="EUR"/>
    <n v="5.9"/>
    <n v="150.63"/>
    <s v="Správa D."/>
    <s v="hlavní"/>
    <x v="22"/>
    <m/>
  </r>
  <r>
    <d v="2022-05-06T00:00:00"/>
    <s v="Ostatní závazky"/>
    <s v="22OZ055"/>
    <m/>
    <s v="Ladislav Gáll"/>
    <s v="Poštovné"/>
    <s v="518020"/>
    <s v="325010"/>
    <s v="EUR"/>
    <n v="4.9000000000000004"/>
    <n v="125.1"/>
    <s v="Správa D."/>
    <s v="hlavní"/>
    <x v="22"/>
    <m/>
  </r>
  <r>
    <d v="2022-06-30T00:00:00"/>
    <s v="Ostatní závazky"/>
    <s v="22OZ073"/>
    <m/>
    <s v="Ladislav Gáll"/>
    <s v="Poštovné"/>
    <s v="518020"/>
    <s v="325010"/>
    <s v="EUR"/>
    <n v="33"/>
    <n v="842.49"/>
    <s v="Správa D."/>
    <s v="hlavní"/>
    <x v="22"/>
    <m/>
  </r>
  <r>
    <d v="2021-09-01T00:00:00"/>
    <s v="Přijaté faktury"/>
    <s v="22FP013"/>
    <s v="ASAP-translation.com, s.r.o."/>
    <m/>
    <s v="Preklad Uznesenia DK 2021"/>
    <s v="518000"/>
    <s v="321010"/>
    <s v="EUR"/>
    <n v="250"/>
    <n v="6382.5"/>
    <m/>
    <m/>
    <x v="23"/>
    <m/>
  </r>
  <r>
    <d v="2021-09-08T00:00:00"/>
    <s v="Přijaté faktury"/>
    <s v="22FP016"/>
    <s v="PRO SOLE s.r.o."/>
    <m/>
    <s v="Preprava propagačných predmetov do Prahy"/>
    <s v="518010"/>
    <s v="321010"/>
    <s v="EUR"/>
    <n v="96"/>
    <n v="2450.88"/>
    <s v="Správa D."/>
    <s v="hlavní"/>
    <x v="23"/>
    <m/>
  </r>
  <r>
    <d v="2021-12-28T00:00:00"/>
    <s v="Ostatní závazky"/>
    <s v="22OZ030"/>
    <m/>
    <s v="Ladislav Gáll"/>
    <s v="Tiskopisy"/>
    <s v="501010"/>
    <s v="325010"/>
    <s v="EUR"/>
    <n v="9.73"/>
    <n v="248.41"/>
    <s v="Správa D."/>
    <s v="hlavní"/>
    <x v="23"/>
    <m/>
  </r>
  <r>
    <d v="2021-12-28T00:00:00"/>
    <s v="Ostatní závazky"/>
    <s v="22OZ030"/>
    <m/>
    <s v="Ladislav Gáll"/>
    <s v="Tiskařské služby"/>
    <s v="518030"/>
    <s v="325010"/>
    <s v="EUR"/>
    <n v="23.5"/>
    <n v="599.96"/>
    <s v="Správa D."/>
    <s v="hlavní"/>
    <x v="23"/>
    <m/>
  </r>
  <r>
    <d v="2021-12-28T00:00:00"/>
    <s v="Ostatní závazky"/>
    <s v="22OZ030"/>
    <m/>
    <s v="Ladislav Gáll"/>
    <s v="Zaokrouhlení"/>
    <s v="518020"/>
    <s v="325010"/>
    <s v="EUR"/>
    <n v="0"/>
    <n v="-0.01"/>
    <s v="Správa D."/>
    <s v="hlavní"/>
    <x v="23"/>
    <m/>
  </r>
  <r>
    <d v="2022-05-06T00:00:00"/>
    <s v="Ostatní závazky"/>
    <s v="22OZ054"/>
    <m/>
    <s v="Ladislav Gáll"/>
    <s v="Cestovné"/>
    <s v="512010"/>
    <s v="325010"/>
    <s v="EUR"/>
    <n v="67.92"/>
    <n v="1734"/>
    <s v="Správa D."/>
    <s v="hlavní"/>
    <x v="23"/>
    <m/>
  </r>
  <r>
    <d v="2022-05-06T00:00:00"/>
    <s v="Ostatní závazky"/>
    <s v="22OZ054"/>
    <m/>
    <s v="Ladislav Gáll"/>
    <s v="Ubytování"/>
    <s v="518045"/>
    <s v="325010"/>
    <s v="EUR"/>
    <n v="155.55000000000001"/>
    <n v="3971.19"/>
    <s v="Správa D."/>
    <s v="hlavní"/>
    <x v="23"/>
    <m/>
  </r>
  <r>
    <d v="2022-05-06T00:00:00"/>
    <s v="Ostatní závazky"/>
    <s v="22OZ054"/>
    <m/>
    <s v="Ladislav Gáll"/>
    <s v="Dálniční známka"/>
    <s v="538010"/>
    <s v="325010"/>
    <s v="EUR"/>
    <n v="12.74"/>
    <n v="325.25"/>
    <s v="Správa D."/>
    <s v="hlavní"/>
    <x v="23"/>
    <m/>
  </r>
  <r>
    <d v="2022-05-06T00:00:00"/>
    <s v="Ostatní závazky"/>
    <s v="22OZ055"/>
    <m/>
    <s v="Ladislav Gáll"/>
    <s v="Kancelářský materiál"/>
    <s v="501010"/>
    <s v="325010"/>
    <s v="EUR"/>
    <n v="44.64"/>
    <n v="1139.6600000000001"/>
    <s v="Správa D."/>
    <s v="hlavní"/>
    <x v="23"/>
    <m/>
  </r>
  <r>
    <d v="2022-05-06T00:00:00"/>
    <s v="Ostatní závazky"/>
    <s v="22OZ055"/>
    <m/>
    <s v="Ladislav Gáll"/>
    <s v="Tiskařské služby"/>
    <s v="518030"/>
    <s v="325010"/>
    <s v="EUR"/>
    <n v="27.41"/>
    <n v="699.78"/>
    <s v="Správa D."/>
    <s v="hlavní"/>
    <x v="23"/>
    <m/>
  </r>
  <r>
    <d v="2022-05-06T00:00:00"/>
    <s v="Ostatní závazky"/>
    <s v="22OZ055"/>
    <m/>
    <s v="Ladislav Gáll"/>
    <s v="Poplatek za ověření dokumentu"/>
    <s v="538010"/>
    <s v="325010"/>
    <s v="EUR"/>
    <n v="4"/>
    <n v="102.12"/>
    <s v="Správa D."/>
    <s v="hlavní"/>
    <x v="23"/>
    <m/>
  </r>
  <r>
    <d v="2022-05-06T00:00:00"/>
    <s v="Ostatní závazky"/>
    <s v="22OZ055"/>
    <m/>
    <s v="Ladislav Gáll"/>
    <s v="Zaokrouhlení"/>
    <s v="501010"/>
    <s v="325010"/>
    <s v="EUR"/>
    <n v="0"/>
    <n v="-0.01"/>
    <s v="Správa D."/>
    <s v="hlavní"/>
    <x v="23"/>
    <m/>
  </r>
  <r>
    <d v="2022-06-28T00:00:00"/>
    <s v="Ostatní závazky"/>
    <s v="22OZ064"/>
    <m/>
    <s v="Ladislav Gáll"/>
    <s v="Cestovní příkaz, L.Gáll, účast na přípravném výboru a DK Zlín 2022"/>
    <s v="512010"/>
    <s v="325010"/>
    <s v="EUR"/>
    <n v="339.24"/>
    <n v="8660.7999999999993"/>
    <s v="Správa D."/>
    <s v="hlavní"/>
    <x v="23"/>
    <m/>
  </r>
  <r>
    <d v="2022-06-30T00:00:00"/>
    <s v="Ostatní závazky"/>
    <s v="22OZ072"/>
    <m/>
    <s v="Ladislav Gáll"/>
    <s v="CP L. Gáll, DS Zlín a B. Bystrica"/>
    <s v="512010"/>
    <s v="325010"/>
    <s v="EUR"/>
    <n v="78"/>
    <n v="1991.34"/>
    <s v="Správa D."/>
    <s v="hlavní"/>
    <x v="23"/>
    <m/>
  </r>
  <r>
    <d v="2022-06-30T00:00:00"/>
    <s v="Ostatní závazky"/>
    <s v="22OZ073"/>
    <m/>
    <s v="Ladislav Gáll"/>
    <s v="Ověření podpisu"/>
    <s v="538010"/>
    <s v="325010"/>
    <s v="EUR"/>
    <n v="27.04"/>
    <n v="690.33"/>
    <s v="Správa D."/>
    <s v="hlavní"/>
    <x v="23"/>
    <m/>
  </r>
  <r>
    <d v="2022-06-30T00:00:00"/>
    <s v="Ostatní závazky"/>
    <s v="22OZ073"/>
    <m/>
    <s v="Ladislav Gáll"/>
    <s v="Oprava PC a spotřební materiál"/>
    <s v="501010"/>
    <s v="325010"/>
    <s v="EUR"/>
    <n v="48.99"/>
    <n v="1250.71"/>
    <s v="Správa D."/>
    <s v="hlavní"/>
    <x v="23"/>
    <m/>
  </r>
  <r>
    <d v="2022-06-30T00:00:00"/>
    <s v="Ostatní závazky"/>
    <s v="22OZ073"/>
    <m/>
    <s v="Ladislav Gáll"/>
    <s v="Tisk diplomů"/>
    <s v="518030"/>
    <s v="325010"/>
    <s v="EUR"/>
    <n v="11.04"/>
    <n v="281.85000000000002"/>
    <s v="Správa D."/>
    <s v="hlavní"/>
    <x v="23"/>
    <m/>
  </r>
  <r>
    <d v="2022-06-30T00:00:00"/>
    <s v="Ostatní závazky"/>
    <s v="22OZ073"/>
    <m/>
    <s v="Ladislav Gáll"/>
    <s v="CD"/>
    <s v="501010"/>
    <s v="325010"/>
    <s v="EUR"/>
    <n v="1.2"/>
    <n v="30.64"/>
    <s v="Správa D."/>
    <s v="hlavní"/>
    <x v="23"/>
    <m/>
  </r>
  <r>
    <d v="2022-04-09T00:00:00"/>
    <s v="Přijaté faktury"/>
    <s v="22FP042"/>
    <s v="Moritz, s.r.o."/>
    <m/>
    <s v="Moritz, s. r. o. Občerstvenie na PETS a DŠZ pre 47 hostí"/>
    <s v="518045"/>
    <s v="321010"/>
    <m/>
    <n v="0"/>
    <n v="9400"/>
    <s v="Správa D."/>
    <s v="hlavní"/>
    <x v="24"/>
    <m/>
  </r>
  <r>
    <d v="2022-04-11T00:00:00"/>
    <s v="Přijaté faktury"/>
    <s v="22FP039"/>
    <s v="CENTRAL PARK FLORA s.r.o."/>
    <m/>
    <s v="CENTRAL PARK FLORA s.r.o. prenájom priestorov a techniky, stravovanie, doplatok k  záloh"/>
    <s v="518025"/>
    <s v="321010"/>
    <m/>
    <n v="0"/>
    <n v="172650"/>
    <s v="Správa D."/>
    <s v="hlavní"/>
    <x v="24"/>
    <m/>
  </r>
  <r>
    <d v="2022-04-26T00:00:00"/>
    <s v="Ostatní závazky"/>
    <s v="22OZ045"/>
    <m/>
    <s v="Jan Krejčí"/>
    <s v="Tisk jmenovek a hlasovacích lístků"/>
    <s v="518030"/>
    <s v="325010"/>
    <m/>
    <n v="0"/>
    <n v="1002"/>
    <s v="Správa D."/>
    <s v="hlavní"/>
    <x v="24"/>
    <m/>
  </r>
  <r>
    <d v="2022-04-26T00:00:00"/>
    <s v="Ostatní závazky"/>
    <s v="22OZ045"/>
    <m/>
    <s v="Jan Krejčí"/>
    <s v="Parkovné PETS Olomouc"/>
    <s v="512010"/>
    <s v="325010"/>
    <m/>
    <n v="0"/>
    <n v="400"/>
    <s v="Správa D."/>
    <s v="hlavní"/>
    <x v="24"/>
    <m/>
  </r>
  <r>
    <d v="2021-07-31T00:00:00"/>
    <s v="Přijaté faktury"/>
    <s v="22FP004"/>
    <s v="ACTIVE 24, s.r.o."/>
    <m/>
    <s v="Prevádzka servera a emailového riešenia na jeden rok"/>
    <s v="518070"/>
    <s v="321010"/>
    <m/>
    <n v="0"/>
    <n v="68870.78"/>
    <s v="Správa D."/>
    <s v="hlavní"/>
    <x v="25"/>
    <m/>
  </r>
  <r>
    <d v="2022-06-30T00:00:00"/>
    <s v="Přijaté faktury"/>
    <s v="22FP052"/>
    <s v="ACTIVE 24, s.r.o."/>
    <m/>
    <s v="Kredit na úhradu domén"/>
    <s v="518036"/>
    <s v="321010"/>
    <m/>
    <n v="0"/>
    <n v="9680"/>
    <s v="Správa D."/>
    <s v="hlavní"/>
    <x v="25"/>
    <m/>
  </r>
  <r>
    <d v="2021-07-08T00:00:00"/>
    <s v="Přijaté faktury"/>
    <s v="22FP001"/>
    <s v="Phares s.r.o."/>
    <m/>
    <s v="Úpravy na webe D 2240"/>
    <s v="518036"/>
    <s v="321010"/>
    <m/>
    <n v="0"/>
    <n v="6655"/>
    <s v="Správa D."/>
    <s v="hlavní"/>
    <x v="26"/>
    <m/>
  </r>
  <r>
    <d v="2021-07-08T00:00:00"/>
    <s v="Přijaté faktury"/>
    <s v="22FP001"/>
    <s v="Phares s.r.o."/>
    <m/>
    <s v="Správa FB, PPC, kredit FB"/>
    <s v="518036"/>
    <s v="321010"/>
    <m/>
    <n v="0"/>
    <n v="3025"/>
    <s v="Správa D."/>
    <s v="hlavní"/>
    <x v="26"/>
    <m/>
  </r>
  <r>
    <d v="2021-08-08T00:00:00"/>
    <s v="Přijaté faktury"/>
    <s v="22FP006"/>
    <s v="Phares s.r.o."/>
    <m/>
    <s v="Úpravy na webe D 2240"/>
    <s v="518036"/>
    <s v="321010"/>
    <m/>
    <n v="0"/>
    <n v="6655"/>
    <m/>
    <m/>
    <x v="26"/>
    <m/>
  </r>
  <r>
    <d v="2021-08-08T00:00:00"/>
    <s v="Přijaté faktury"/>
    <s v="22FP006"/>
    <s v="Phares s.r.o."/>
    <m/>
    <s v="Správa FB, PPC a kredit"/>
    <s v="518036"/>
    <s v="321010"/>
    <m/>
    <n v="0"/>
    <n v="3025"/>
    <m/>
    <m/>
    <x v="26"/>
    <m/>
  </r>
  <r>
    <d v="2021-09-07T00:00:00"/>
    <s v="Přijaté faktury"/>
    <s v="22FP015"/>
    <s v="Phares s.r.o."/>
    <m/>
    <s v="Úpravy na webe D2240"/>
    <s v="518036"/>
    <s v="321010"/>
    <m/>
    <n v="0"/>
    <n v="6655"/>
    <m/>
    <m/>
    <x v="26"/>
    <m/>
  </r>
  <r>
    <d v="2021-09-07T00:00:00"/>
    <s v="Přijaté faktury"/>
    <s v="22FP015"/>
    <s v="Phares s.r.o."/>
    <m/>
    <s v="Správa FB, PPC, kredit FB"/>
    <s v="518036"/>
    <s v="321010"/>
    <m/>
    <n v="0"/>
    <n v="3025"/>
    <m/>
    <m/>
    <x v="26"/>
    <m/>
  </r>
  <r>
    <d v="2021-10-08T00:00:00"/>
    <s v="Přijaté faktury"/>
    <s v="22FP021"/>
    <s v="Phares s.r.o."/>
    <m/>
    <s v="Úpravy na webu rotary2240.org, Správa FB, PPC, kredit FB"/>
    <s v="518036"/>
    <s v="321010"/>
    <m/>
    <n v="0"/>
    <n v="9680"/>
    <m/>
    <m/>
    <x v="26"/>
    <m/>
  </r>
  <r>
    <d v="2021-11-08T00:00:00"/>
    <s v="Přijaté faktury"/>
    <s v="22FP024"/>
    <s v="Phares s.r.o."/>
    <m/>
    <s v="Phares, s. r. o. Úpravy na webu rotary2240/org"/>
    <s v="518036"/>
    <s v="321010"/>
    <m/>
    <n v="0"/>
    <n v="6655"/>
    <m/>
    <m/>
    <x v="26"/>
    <m/>
  </r>
  <r>
    <d v="2021-11-08T00:00:00"/>
    <s v="Přijaté faktury"/>
    <s v="22FP024"/>
    <s v="Phares s.r.o."/>
    <m/>
    <s v="Phares, s. r. o. Správa FB, PPC a kredit FB"/>
    <s v="518036"/>
    <s v="321010"/>
    <m/>
    <n v="0"/>
    <n v="3025"/>
    <m/>
    <m/>
    <x v="26"/>
    <m/>
  </r>
  <r>
    <d v="2021-12-08T00:00:00"/>
    <s v="Přijaté faktury"/>
    <s v="22FP027"/>
    <s v="Phares s.r.o."/>
    <m/>
    <s v="Phares, s. r. o. Úpravy na webu rotary2240/org"/>
    <s v="518036"/>
    <s v="321010"/>
    <m/>
    <n v="0"/>
    <n v="6655"/>
    <m/>
    <m/>
    <x v="26"/>
    <m/>
  </r>
  <r>
    <d v="2021-12-08T00:00:00"/>
    <s v="Přijaté faktury"/>
    <s v="22FP027"/>
    <s v="Phares s.r.o."/>
    <m/>
    <s v="Phares, s. r. o. Správa FB, PPC a kredit FB"/>
    <s v="518036"/>
    <s v="321010"/>
    <m/>
    <n v="0"/>
    <n v="3025"/>
    <m/>
    <m/>
    <x v="26"/>
    <m/>
  </r>
  <r>
    <d v="2022-01-08T00:00:00"/>
    <s v="Přijaté faktury"/>
    <s v="22FP032"/>
    <s v="Phares s.r.o."/>
    <m/>
    <s v="Úpravy na webe D 2240"/>
    <s v="518036"/>
    <s v="321010"/>
    <m/>
    <n v="0"/>
    <n v="7655"/>
    <m/>
    <m/>
    <x v="26"/>
    <m/>
  </r>
  <r>
    <d v="2022-01-08T00:00:00"/>
    <s v="Přijaté faktury"/>
    <s v="22FP032"/>
    <s v="Phares s.r.o."/>
    <m/>
    <s v="Správa FB, PPC, kredit FB 12/21"/>
    <s v="518036"/>
    <s v="321010"/>
    <m/>
    <n v="0"/>
    <n v="3025"/>
    <m/>
    <m/>
    <x v="26"/>
    <m/>
  </r>
  <r>
    <d v="2022-02-08T00:00:00"/>
    <s v="Přijaté faktury"/>
    <s v="22FP034"/>
    <s v="Phares s.r.o."/>
    <m/>
    <s v="Phares, s. r. o. Úpravy na webu rotary2240/org 1/2022"/>
    <s v="518036"/>
    <s v="321010"/>
    <m/>
    <n v="0"/>
    <n v="7655"/>
    <m/>
    <m/>
    <x v="26"/>
    <m/>
  </r>
  <r>
    <d v="2022-02-08T00:00:00"/>
    <s v="Přijaté faktury"/>
    <s v="22FP034"/>
    <s v="Phares s.r.o."/>
    <m/>
    <s v="Phares s. r. o. Správa FB, PPC a kredit FB 1/2022"/>
    <s v="518036"/>
    <s v="321010"/>
    <m/>
    <n v="0"/>
    <n v="3025"/>
    <m/>
    <m/>
    <x v="26"/>
    <m/>
  </r>
  <r>
    <d v="2022-03-08T00:00:00"/>
    <s v="Přijaté faktury"/>
    <s v="22FP037"/>
    <s v="Phares s.r.o."/>
    <m/>
    <s v="Phares, s. r. o. Úpravy na webu rotary2240/org 2/2022"/>
    <s v="518036"/>
    <s v="321010"/>
    <m/>
    <n v="0"/>
    <n v="7655"/>
    <m/>
    <m/>
    <x v="26"/>
    <m/>
  </r>
  <r>
    <d v="2022-03-08T00:00:00"/>
    <s v="Přijaté faktury"/>
    <s v="22FP037"/>
    <s v="Phares s.r.o."/>
    <m/>
    <s v="Phares s. r. o. Správa FB, PPC a kredit FB 2/2022"/>
    <s v="518036"/>
    <s v="321010"/>
    <m/>
    <n v="0"/>
    <n v="3025"/>
    <m/>
    <m/>
    <x v="26"/>
    <m/>
  </r>
  <r>
    <d v="2022-04-08T00:00:00"/>
    <s v="Přijaté faktury"/>
    <s v="22FP045"/>
    <s v="Phares s.r.o."/>
    <m/>
    <s v="Phares, s. r. o. Úpravy na webu rotary2240/org 3/22"/>
    <s v="518036"/>
    <s v="321010"/>
    <m/>
    <n v="0"/>
    <n v="7655"/>
    <s v="Správa D."/>
    <s v="hlavní"/>
    <x v="26"/>
    <m/>
  </r>
  <r>
    <d v="2022-05-08T00:00:00"/>
    <s v="Přijaté faktury"/>
    <s v="22FP038"/>
    <s v="Phares s.r.o."/>
    <m/>
    <s v="Phares, s. r. o. Úpravy na webu rotary2240/org 4/22"/>
    <s v="518039"/>
    <s v="321010"/>
    <m/>
    <n v="0"/>
    <n v="7655"/>
    <s v="Správa D."/>
    <s v="hlavní"/>
    <x v="26"/>
    <m/>
  </r>
  <r>
    <d v="2022-06-08T00:00:00"/>
    <s v="Přijaté faktury"/>
    <s v="22FP048"/>
    <s v="Phares s.r.o."/>
    <m/>
    <s v="Phares, s. r. o. Úpravy na webu rotary2240/org 5/22"/>
    <s v="518039"/>
    <s v="321010"/>
    <m/>
    <n v="0"/>
    <n v="7655"/>
    <s v="Správa D."/>
    <s v="hlavní"/>
    <x v="26"/>
    <m/>
  </r>
  <r>
    <d v="2022-06-30T00:00:00"/>
    <s v="Interní doklady"/>
    <s v="22IN004"/>
    <s v="Phares s.r.o."/>
    <m/>
    <s v="Phares s.r.o., Úpravy na webu rotary2240, 6/22"/>
    <s v="518036"/>
    <s v="383000"/>
    <m/>
    <n v="0"/>
    <n v="7655"/>
    <s v="Správa D."/>
    <s v="hlavní"/>
    <x v="26"/>
    <m/>
  </r>
  <r>
    <d v="2021-09-30T00:00:00"/>
    <s v="Přijaté faktury"/>
    <s v="22FP019"/>
    <s v="ORKÁN plus, s.r.o."/>
    <m/>
    <s v="Zpracování úcetnictví a dalších služeb"/>
    <s v="518033"/>
    <s v="321010"/>
    <m/>
    <n v="0"/>
    <n v="9250"/>
    <m/>
    <m/>
    <x v="27"/>
    <m/>
  </r>
  <r>
    <d v="2021-12-31T00:00:00"/>
    <s v="Přijaté faktury"/>
    <s v="22FP031"/>
    <s v="ORKÁN plus, s.r.o."/>
    <m/>
    <s v="Orkan plus, s. r. o. vedenie účtovníctva 10.-12./2021"/>
    <s v="518033"/>
    <s v="321010"/>
    <m/>
    <n v="0"/>
    <n v="9250"/>
    <m/>
    <m/>
    <x v="27"/>
    <m/>
  </r>
  <r>
    <d v="2022-03-31T00:00:00"/>
    <s v="Přijaté faktury"/>
    <s v="22FP044"/>
    <s v="ORKÁN plus, s.r.o."/>
    <m/>
    <s v="Orkan plus, s. r. o. vedenie účtovníctva 1 - 3/2022"/>
    <s v="518033"/>
    <s v="321010"/>
    <m/>
    <n v="0"/>
    <n v="9250"/>
    <s v="Správa D."/>
    <s v="hlavní"/>
    <x v="27"/>
    <m/>
  </r>
  <r>
    <d v="2022-06-30T00:00:00"/>
    <s v="Přijaté faktury"/>
    <s v="22FP053"/>
    <s v="ORKÁN plus, s.r.o."/>
    <m/>
    <s v="Orkan plus, s. r. o. vedenie účtovníctva 4 - 6/2022"/>
    <s v="518033"/>
    <s v="321010"/>
    <m/>
    <n v="0"/>
    <n v="9250"/>
    <s v="Správa D."/>
    <s v="hlavní"/>
    <x v="27"/>
    <m/>
  </r>
  <r>
    <d v="2021-08-06T00:00:00"/>
    <s v="Přijaté faktury"/>
    <s v="22FP005"/>
    <s v="ORKÁN plus, s.r.o."/>
    <m/>
    <s v="Technická podpora k IS  a služby 1. 7. - 30.9. 2021"/>
    <s v="518033"/>
    <s v="321010"/>
    <m/>
    <n v="0"/>
    <n v="2704.35"/>
    <s v="Správa D."/>
    <s v="hlavní"/>
    <x v="28"/>
    <m/>
  </r>
  <r>
    <d v="2021-08-06T00:00:00"/>
    <s v="Přijaté faktury"/>
    <s v="22FP005"/>
    <s v="ORKÁN plus, s.r.o."/>
    <m/>
    <s v="Vývoj IS"/>
    <s v="518033"/>
    <s v="321010"/>
    <m/>
    <n v="0"/>
    <n v="907.5"/>
    <s v="Správa D."/>
    <s v="hlavní"/>
    <x v="28"/>
    <m/>
  </r>
  <r>
    <d v="2021-10-04T00:00:00"/>
    <s v="Přijaté faktury"/>
    <s v="22FP020"/>
    <s v="ORKÁN plus, s.r.o."/>
    <m/>
    <s v="Technická podpora k IS a doplnkové služby v období 1.10.2021 - 31.12.2021"/>
    <s v="518033"/>
    <s v="321010"/>
    <m/>
    <n v="0"/>
    <n v="2704"/>
    <m/>
    <m/>
    <x v="28"/>
    <m/>
  </r>
  <r>
    <d v="2022-01-11T00:00:00"/>
    <s v="Přijaté faktury"/>
    <s v="22FP033"/>
    <s v="ORKÁN plus, s.r.o."/>
    <m/>
    <s v="Orkan plus, s. r. o. prevádzka IS 1.- 3./2022"/>
    <s v="518033"/>
    <s v="321010"/>
    <m/>
    <n v="0"/>
    <n v="2704"/>
    <m/>
    <m/>
    <x v="28"/>
    <m/>
  </r>
  <r>
    <d v="2022-04-11T00:00:00"/>
    <s v="Přijaté faktury"/>
    <s v="22FP043"/>
    <s v="ORKÁN plus, s.r.o."/>
    <m/>
    <s v="Orkán plus, s. r. o. Technická podpora k IS a doplňkové služby v období 1.4.2022 - 3"/>
    <s v="518033"/>
    <s v="321010"/>
    <m/>
    <n v="0"/>
    <n v="2704"/>
    <m/>
    <m/>
    <x v="28"/>
    <m/>
  </r>
  <r>
    <d v="2021-08-10T00:00:00"/>
    <s v="Přijaté faktury"/>
    <s v="22FP008"/>
    <s v="ČSOB Pojišťovna, a. s., člen holdingu ČSOB"/>
    <m/>
    <s v="Poistenie D 2240 na obdobie 2021/22"/>
    <s v="549020"/>
    <s v="321010"/>
    <m/>
    <n v="0"/>
    <n v="4597"/>
    <m/>
    <m/>
    <x v="29"/>
    <m/>
  </r>
  <r>
    <d v="2022-04-21T00:00:00"/>
    <s v="Ostatní závazky"/>
    <s v="22OZ044"/>
    <m/>
    <s v="Monika Kočiová"/>
    <s v="Cestovní příkaz Monika Kočiová - ubytování Olomouc (PETS) 08.-10.04.2022"/>
    <s v="518045"/>
    <s v="325010"/>
    <s v="EUR"/>
    <n v="115.58"/>
    <n v="2950.76"/>
    <s v="Správa D."/>
    <s v="hlavní"/>
    <x v="30"/>
    <m/>
  </r>
  <r>
    <d v="2022-06-28T00:00:00"/>
    <s v="Ostatní závazky"/>
    <s v="22OZ062"/>
    <m/>
    <s v="Ivan Belan"/>
    <s v="Cestovní příkaz, Ivan Belan, účast na DK Zlín a guvernérská rada"/>
    <s v="512010"/>
    <s v="325010"/>
    <s v="EUR"/>
    <n v="108.57"/>
    <n v="2771.79"/>
    <s v="Správa D."/>
    <s v="hlavní"/>
    <x v="31"/>
    <m/>
  </r>
  <r>
    <d v="2022-06-28T00:00:00"/>
    <s v="Ostatní závazky"/>
    <s v="22OZ065"/>
    <m/>
    <s v="Hana Garmot"/>
    <s v="Cestovní příkaz, H. Garmot, účast na DK Zlín 2022"/>
    <s v="512010"/>
    <s v="325010"/>
    <m/>
    <n v="0"/>
    <n v="5304"/>
    <s v="Správa D."/>
    <s v="hlavní"/>
    <x v="31"/>
    <m/>
  </r>
  <r>
    <d v="2022-06-28T00:00:00"/>
    <s v="Ostatní závazky"/>
    <s v="22OZ066"/>
    <m/>
    <s v="Jozefa Poláková"/>
    <s v="Cestovní příkaz, J. Poláková, DK Zlín 2022"/>
    <s v="512010"/>
    <s v="325010"/>
    <s v="EUR"/>
    <n v="178.81"/>
    <n v="4565.0200000000004"/>
    <s v="Správa D."/>
    <s v="hlavní"/>
    <x v="31"/>
    <m/>
  </r>
  <r>
    <d v="2021-12-20T00:00:00"/>
    <s v="Přijaté faktury"/>
    <s v="22FP029"/>
    <s v="GTC.PRESS, s.r.o."/>
    <m/>
    <s v="Poštovné a balné Zoznamy 2021/22"/>
    <s v="518020"/>
    <s v="321010"/>
    <s v="EUR"/>
    <n v="339.6"/>
    <n v="8669.99"/>
    <s v="Správa D."/>
    <s v="hlavní"/>
    <x v="32"/>
    <m/>
  </r>
  <r>
    <d v="2021-07-21T00:00:00"/>
    <s v="Banka"/>
    <s v="ČSOB0520002"/>
    <m/>
    <m/>
    <s v="Poplatky za vedení účtu, výpisy a transakce"/>
    <s v="549010"/>
    <s v="221001"/>
    <m/>
    <n v="0"/>
    <n v="250"/>
    <s v="Správa D."/>
    <s v="hlavní"/>
    <x v="33"/>
    <m/>
  </r>
  <r>
    <d v="2021-07-31T00:00:00"/>
    <s v="Banka"/>
    <s v="ČSOB0570002"/>
    <m/>
    <m/>
    <s v="Poplatky za vedení účtu, výpisy a transakce"/>
    <s v="549010"/>
    <s v="221001"/>
    <m/>
    <n v="0"/>
    <n v="100"/>
    <s v="Správa D."/>
    <s v="hlavní"/>
    <x v="33"/>
    <m/>
  </r>
  <r>
    <d v="2021-07-31T00:00:00"/>
    <s v="Banka"/>
    <s v="ČSOB0570003"/>
    <m/>
    <m/>
    <s v="Poplatky za vedení účtu, výpisy a transakce"/>
    <s v="549010"/>
    <s v="221001"/>
    <m/>
    <n v="0"/>
    <n v="95"/>
    <s v="Správa D."/>
    <s v="hlavní"/>
    <x v="33"/>
    <m/>
  </r>
  <r>
    <d v="2021-07-31T00:00:00"/>
    <s v="Banka"/>
    <s v="SLOa0070013"/>
    <m/>
    <m/>
    <s v="Poplatky za vedení účtu, výpisy a transakce"/>
    <s v="549010"/>
    <s v="221002"/>
    <s v="EUR"/>
    <n v="1"/>
    <n v="25.53"/>
    <s v="Správa D."/>
    <s v="hlavní"/>
    <x v="33"/>
    <m/>
  </r>
  <r>
    <d v="2021-07-31T00:00:00"/>
    <s v="Banka"/>
    <s v="SLOa0070019"/>
    <m/>
    <m/>
    <s v="Poplatky za vedení účtu, výpisy a transakce"/>
    <s v="549010"/>
    <s v="221002"/>
    <s v="EUR"/>
    <n v="5.4"/>
    <n v="137.86000000000001"/>
    <s v="Správa D."/>
    <s v="hlavní"/>
    <x v="33"/>
    <m/>
  </r>
  <r>
    <d v="2021-08-28T00:00:00"/>
    <s v="Banka"/>
    <s v="ČSOB0710001"/>
    <m/>
    <m/>
    <s v="Poplatky za vedení účtu, výpisy a transakce"/>
    <s v="549010"/>
    <s v="221001"/>
    <m/>
    <n v="0"/>
    <n v="160"/>
    <s v="Správa D."/>
    <s v="hlavní"/>
    <x v="33"/>
    <m/>
  </r>
  <r>
    <d v="2021-08-28T00:00:00"/>
    <s v="Banka"/>
    <s v="DG0090001"/>
    <m/>
    <m/>
    <s v="Poplatky za vedení účtu, výpisy a transakce"/>
    <s v="549010"/>
    <s v="221003"/>
    <m/>
    <n v="0"/>
    <n v="5"/>
    <s v="Správa D."/>
    <s v="hlavní"/>
    <x v="33"/>
    <m/>
  </r>
  <r>
    <d v="2021-08-31T00:00:00"/>
    <s v="Banka"/>
    <s v="ČSOB0730002"/>
    <m/>
    <m/>
    <s v="Poplatky za vedení účtu, výpisy a transakce"/>
    <s v="549010"/>
    <s v="221001"/>
    <m/>
    <n v="0"/>
    <n v="100"/>
    <s v="Správa D."/>
    <s v="hlavní"/>
    <x v="33"/>
    <m/>
  </r>
  <r>
    <d v="2021-08-31T00:00:00"/>
    <s v="Banka"/>
    <s v="SLOa0080017"/>
    <m/>
    <m/>
    <s v="Poplatky za vedení účtu, výpisy a transakce"/>
    <s v="549010"/>
    <s v="221002"/>
    <s v="EUR"/>
    <n v="1"/>
    <n v="25.53"/>
    <s v="Správa D."/>
    <s v="hlavní"/>
    <x v="33"/>
    <m/>
  </r>
  <r>
    <d v="2021-08-31T00:00:00"/>
    <s v="Banka"/>
    <s v="SLOa0080018"/>
    <m/>
    <m/>
    <s v="Poplatky za vedení účtu, výpisy a transakce"/>
    <s v="549010"/>
    <s v="221002"/>
    <s v="EUR"/>
    <n v="5.2"/>
    <n v="132.76"/>
    <s v="Správa D."/>
    <s v="hlavní"/>
    <x v="33"/>
    <m/>
  </r>
  <r>
    <d v="2021-09-25T00:00:00"/>
    <s v="Banka"/>
    <s v="ČSOB0790001"/>
    <m/>
    <m/>
    <s v="Poplatky za vedení účtu, výpisy a transakce"/>
    <s v="549010"/>
    <s v="221001"/>
    <m/>
    <n v="0"/>
    <n v="75"/>
    <s v="Správa D."/>
    <s v="hlavní"/>
    <x v="33"/>
    <m/>
  </r>
  <r>
    <d v="2021-09-25T00:00:00"/>
    <s v="Banka"/>
    <s v="DG0130001"/>
    <m/>
    <m/>
    <s v="Poplatky za vedení účtu, výpisy a transakce"/>
    <s v="549010"/>
    <s v="221003"/>
    <m/>
    <n v="0"/>
    <n v="30"/>
    <s v="Správa D."/>
    <s v="hlavní"/>
    <x v="33"/>
    <m/>
  </r>
  <r>
    <d v="2021-09-30T00:00:00"/>
    <s v="Banka"/>
    <s v="ČSOB0800002"/>
    <m/>
    <m/>
    <s v="Poplatky za vedení účtu, výpisy a transakce"/>
    <s v="549010"/>
    <s v="221001"/>
    <m/>
    <n v="0"/>
    <n v="100"/>
    <s v="Správa D."/>
    <s v="hlavní"/>
    <x v="33"/>
    <m/>
  </r>
  <r>
    <d v="2021-09-30T00:00:00"/>
    <s v="Banka"/>
    <s v="SLOa0090014"/>
    <m/>
    <m/>
    <s v="Poplatky za vedení účtu, výpisy a transakce"/>
    <s v="549010"/>
    <s v="221002"/>
    <s v="EUR"/>
    <n v="1"/>
    <n v="25.53"/>
    <s v="Správa D."/>
    <s v="hlavní"/>
    <x v="33"/>
    <m/>
  </r>
  <r>
    <d v="2021-09-30T00:00:00"/>
    <s v="Banka"/>
    <s v="SLOa0090018"/>
    <m/>
    <m/>
    <s v="Poplatky za vedení účtu, výpisy a transakce"/>
    <s v="549010"/>
    <s v="221002"/>
    <s v="EUR"/>
    <n v="5.2"/>
    <n v="132.76"/>
    <s v="Správa D."/>
    <s v="hlavní"/>
    <x v="33"/>
    <m/>
  </r>
  <r>
    <d v="2021-10-30T00:00:00"/>
    <s v="Banka"/>
    <s v="ČSOB0840001"/>
    <m/>
    <m/>
    <s v="Poplatky za vedení účtu, výpisy a transakce"/>
    <s v="549010"/>
    <s v="221001"/>
    <m/>
    <n v="0"/>
    <n v="75"/>
    <s v="Správa D."/>
    <s v="hlavní"/>
    <x v="33"/>
    <m/>
  </r>
  <r>
    <d v="2021-10-31T00:00:00"/>
    <s v="Banka"/>
    <s v="ČSOB0850002"/>
    <m/>
    <m/>
    <s v="Poplatky za vedení účtu, výpisy a transakce"/>
    <s v="549010"/>
    <s v="221001"/>
    <m/>
    <n v="0"/>
    <n v="100"/>
    <s v="Správa D."/>
    <s v="hlavní"/>
    <x v="33"/>
    <m/>
  </r>
  <r>
    <d v="2021-10-31T00:00:00"/>
    <s v="Banka"/>
    <s v="SLOa0100001"/>
    <m/>
    <m/>
    <s v="Poplatky za vedení účtu, výpisy a transakce"/>
    <s v="549010"/>
    <s v="221002"/>
    <s v="EUR"/>
    <n v="1"/>
    <n v="25.53"/>
    <s v="Správa D."/>
    <s v="hlavní"/>
    <x v="33"/>
    <m/>
  </r>
  <r>
    <d v="2021-10-31T00:00:00"/>
    <s v="Banka"/>
    <s v="SLOa0100002"/>
    <m/>
    <m/>
    <s v="Poplatky za vedení účtu, výpisy a transakce"/>
    <s v="549010"/>
    <s v="221002"/>
    <s v="EUR"/>
    <n v="2"/>
    <n v="51.06"/>
    <s v="Správa D."/>
    <s v="hlavní"/>
    <x v="33"/>
    <m/>
  </r>
  <r>
    <d v="2021-11-27T00:00:00"/>
    <s v="Banka"/>
    <s v="22400120001"/>
    <m/>
    <m/>
    <s v="Poplatky za vedení účtu, výpisy a transakce"/>
    <s v="549010"/>
    <s v="221006"/>
    <m/>
    <n v="0"/>
    <n v="5"/>
    <s v="Správa D."/>
    <s v="hlavní"/>
    <x v="33"/>
    <m/>
  </r>
  <r>
    <d v="2021-11-27T00:00:00"/>
    <s v="Banka"/>
    <s v="ČSOB0890001"/>
    <m/>
    <m/>
    <s v="Poplatky za vedení účtu, výpisy a transakce"/>
    <s v="549010"/>
    <s v="221001"/>
    <m/>
    <n v="0"/>
    <n v="75"/>
    <s v="Správa D."/>
    <s v="hlavní"/>
    <x v="33"/>
    <m/>
  </r>
  <r>
    <d v="2021-11-30T00:00:00"/>
    <s v="Banka"/>
    <s v="ČSOB0900002"/>
    <m/>
    <m/>
    <s v="Poplatky za vedení účtu, výpisy a transakce"/>
    <s v="549010"/>
    <s v="221001"/>
    <m/>
    <n v="0"/>
    <n v="100"/>
    <s v="Správa D."/>
    <s v="hlavní"/>
    <x v="33"/>
    <m/>
  </r>
  <r>
    <d v="2021-11-30T00:00:00"/>
    <s v="Banka"/>
    <s v="SLOa0110005"/>
    <m/>
    <m/>
    <s v="Poplatky za vedení účtu, výpisy a transakce"/>
    <s v="549010"/>
    <s v="221002"/>
    <s v="EUR"/>
    <n v="1"/>
    <n v="25.53"/>
    <s v="Správa D."/>
    <s v="hlavní"/>
    <x v="33"/>
    <m/>
  </r>
  <r>
    <d v="2021-11-30T00:00:00"/>
    <s v="Banka"/>
    <s v="SLOa0110006"/>
    <m/>
    <m/>
    <s v="Poplatky za vedení účtu, výpisy a transakce"/>
    <s v="549010"/>
    <s v="221002"/>
    <s v="EUR"/>
    <n v="2.8"/>
    <n v="71.48"/>
    <s v="Správa D."/>
    <s v="hlavní"/>
    <x v="33"/>
    <m/>
  </r>
  <r>
    <d v="2021-12-25T00:00:00"/>
    <s v="Banka"/>
    <s v="ČSOB0920001"/>
    <m/>
    <m/>
    <s v="Poplatky za vedení účtu, výpisy a transakce"/>
    <s v="549010"/>
    <s v="221001"/>
    <m/>
    <n v="0"/>
    <n v="25"/>
    <s v="Správa D."/>
    <s v="hlavní"/>
    <x v="33"/>
    <m/>
  </r>
  <r>
    <d v="2021-12-31T00:00:00"/>
    <s v="Banka"/>
    <s v="ČSOB0940002"/>
    <m/>
    <m/>
    <s v="Poplatky za vedení účtu, výpisy a transakce"/>
    <s v="549010"/>
    <s v="221001"/>
    <m/>
    <n v="0"/>
    <n v="100"/>
    <s v="Správa D."/>
    <s v="hlavní"/>
    <x v="33"/>
    <m/>
  </r>
  <r>
    <d v="2021-12-31T00:00:00"/>
    <s v="Banka"/>
    <s v="SLOa0120004"/>
    <m/>
    <m/>
    <s v="Poplatky za vedení účtu, výpisy a transakce"/>
    <s v="549010"/>
    <s v="221002"/>
    <s v="EUR"/>
    <n v="1"/>
    <n v="25.53"/>
    <s v="Správa D."/>
    <s v="hlavní"/>
    <x v="33"/>
    <m/>
  </r>
  <r>
    <d v="2021-12-31T00:00:00"/>
    <s v="Banka"/>
    <s v="SLOa0120005"/>
    <m/>
    <m/>
    <s v="Poplatky za vedení účtu, výpisy a transakce"/>
    <s v="549010"/>
    <s v="221002"/>
    <s v="EUR"/>
    <n v="2.6"/>
    <n v="66.38"/>
    <s v="Správa D."/>
    <s v="hlavní"/>
    <x v="33"/>
    <m/>
  </r>
  <r>
    <d v="2022-01-29T00:00:00"/>
    <s v="Banka"/>
    <s v="ČSOB0030001"/>
    <m/>
    <m/>
    <s v="Poplatky za vedení účtu, výpisy a transakce"/>
    <s v="549010"/>
    <s v="221001"/>
    <m/>
    <n v="0"/>
    <n v="30"/>
    <s v="Správa D."/>
    <s v="hlavní"/>
    <x v="33"/>
    <m/>
  </r>
  <r>
    <d v="2022-01-31T00:00:00"/>
    <s v="Banka"/>
    <s v="ČSOB0040002"/>
    <m/>
    <m/>
    <s v="Poplatky za vedení účtu, výpisy a transakce"/>
    <s v="549010"/>
    <s v="221001"/>
    <m/>
    <n v="0"/>
    <n v="100"/>
    <s v="Správa D."/>
    <s v="hlavní"/>
    <x v="33"/>
    <m/>
  </r>
  <r>
    <d v="2022-01-31T00:00:00"/>
    <s v="Banka"/>
    <s v="SLOa0010001"/>
    <m/>
    <m/>
    <s v="Poplatky za vedení účtu, výpisy a transakce"/>
    <s v="549010"/>
    <s v="221002"/>
    <s v="EUR"/>
    <n v="1"/>
    <n v="25.53"/>
    <s v="Správa D."/>
    <s v="hlavní"/>
    <x v="33"/>
    <m/>
  </r>
  <r>
    <d v="2022-01-31T00:00:00"/>
    <s v="Banka"/>
    <s v="SLOa0010002"/>
    <m/>
    <m/>
    <s v="Poplatky za vedení účtu, výpisy a transakce"/>
    <s v="549010"/>
    <s v="221002"/>
    <s v="EUR"/>
    <n v="2"/>
    <n v="51.06"/>
    <s v="Správa D."/>
    <s v="hlavní"/>
    <x v="33"/>
    <m/>
  </r>
  <r>
    <d v="2022-02-26T00:00:00"/>
    <s v="Banka"/>
    <s v="ČSOB0160001"/>
    <m/>
    <m/>
    <s v="Poplatky za vedení účtu, výpisy a transakce"/>
    <s v="549010"/>
    <s v="221001"/>
    <m/>
    <n v="0"/>
    <n v="205"/>
    <s v="Správa D."/>
    <s v="hlavní"/>
    <x v="33"/>
    <m/>
  </r>
  <r>
    <d v="2022-02-28T00:00:00"/>
    <s v="Banka"/>
    <s v="ČSOB0180002"/>
    <m/>
    <m/>
    <s v="Poplatky za vedení účtu, výpisy a transakce"/>
    <s v="549010"/>
    <s v="221001"/>
    <m/>
    <n v="0"/>
    <n v="100"/>
    <s v="Správa D."/>
    <s v="hlavní"/>
    <x v="33"/>
    <m/>
  </r>
  <r>
    <d v="2022-02-28T00:00:00"/>
    <s v="Banka"/>
    <s v="SLOa0020025"/>
    <m/>
    <m/>
    <s v="Poplatky za vedení účtu, výpisy a transakce"/>
    <s v="549010"/>
    <s v="221002"/>
    <s v="EUR"/>
    <n v="1"/>
    <n v="25.53"/>
    <s v="Správa D."/>
    <s v="hlavní"/>
    <x v="33"/>
    <m/>
  </r>
  <r>
    <d v="2022-02-28T00:00:00"/>
    <s v="Banka"/>
    <s v="SLOa0020026"/>
    <m/>
    <m/>
    <s v="Poplatky za vedení účtu, výpisy a transakce"/>
    <s v="549010"/>
    <s v="221002"/>
    <s v="EUR"/>
    <n v="6.8"/>
    <n v="173.6"/>
    <s v="Správa D."/>
    <s v="hlavní"/>
    <x v="33"/>
    <m/>
  </r>
  <r>
    <d v="2022-03-01T00:00:00"/>
    <s v="Banka"/>
    <s v="ČSOB0190004"/>
    <m/>
    <m/>
    <s v="Poplatky za vedení účtu, výpisy a transakce"/>
    <s v="549010"/>
    <s v="221001"/>
    <m/>
    <n v="0"/>
    <n v="1000"/>
    <s v="Správa D."/>
    <s v="hlavní"/>
    <x v="33"/>
    <m/>
  </r>
  <r>
    <d v="2022-03-21T00:00:00"/>
    <s v="Banka"/>
    <s v="DG0040002"/>
    <m/>
    <m/>
    <s v="Poplatky za vedení účtu, výpisy a transakce"/>
    <s v="549010"/>
    <s v="221003"/>
    <m/>
    <n v="0"/>
    <n v="1500"/>
    <s v="Správa D."/>
    <s v="hlavní"/>
    <x v="33"/>
    <m/>
  </r>
  <r>
    <d v="2022-03-26T00:00:00"/>
    <s v="Banka"/>
    <s v="ČSOB0330001"/>
    <m/>
    <m/>
    <s v="Poplatky za vedení účtu, výpisy a transakce"/>
    <s v="549010"/>
    <s v="221001"/>
    <m/>
    <n v="0"/>
    <n v="190"/>
    <s v="Správa D."/>
    <s v="hlavní"/>
    <x v="33"/>
    <m/>
  </r>
  <r>
    <d v="2022-03-26T00:00:00"/>
    <s v="Banka"/>
    <s v="DG0050001"/>
    <m/>
    <m/>
    <s v="Poplatky za vedení účtu, výpisy a transakce"/>
    <s v="549010"/>
    <s v="221003"/>
    <m/>
    <n v="0"/>
    <n v="110"/>
    <s v="Správa D."/>
    <s v="hlavní"/>
    <x v="33"/>
    <m/>
  </r>
  <r>
    <d v="2022-03-31T00:00:00"/>
    <s v="Banka"/>
    <s v="ČSOB0360004"/>
    <m/>
    <m/>
    <s v="Poplatky za vedení účtu, výpisy a transakce"/>
    <s v="549010"/>
    <s v="221001"/>
    <m/>
    <n v="0"/>
    <n v="100"/>
    <s v="Správa D."/>
    <s v="hlavní"/>
    <x v="33"/>
    <m/>
  </r>
  <r>
    <d v="2022-03-31T00:00:00"/>
    <s v="Banka"/>
    <s v="SLOa0030022"/>
    <m/>
    <m/>
    <s v="Poplatky za vedení účtu, výpisy a transakce"/>
    <s v="549010"/>
    <s v="221002"/>
    <s v="EUR"/>
    <n v="1"/>
    <n v="25.53"/>
    <s v="Správa D."/>
    <s v="hlavní"/>
    <x v="33"/>
    <m/>
  </r>
  <r>
    <d v="2022-03-31T00:00:00"/>
    <s v="Banka"/>
    <s v="SLOa0030025"/>
    <m/>
    <m/>
    <s v="Poplatky za vedení účtu, výpisy a transakce"/>
    <s v="549010"/>
    <s v="221002"/>
    <s v="EUR"/>
    <n v="6.6"/>
    <n v="168.5"/>
    <s v="Správa D."/>
    <s v="hlavní"/>
    <x v="33"/>
    <m/>
  </r>
  <r>
    <d v="2022-04-04T00:00:00"/>
    <s v="Banka"/>
    <s v="ČSOB0370005"/>
    <m/>
    <m/>
    <s v="Poplatky za vedení účtu, výpisy a transakce"/>
    <s v="549010"/>
    <s v="221001"/>
    <m/>
    <n v="0"/>
    <n v="250"/>
    <s v="Správa D."/>
    <s v="hlavní"/>
    <x v="33"/>
    <m/>
  </r>
  <r>
    <d v="2022-04-30T00:00:00"/>
    <s v="Banka"/>
    <s v="ČSOB0460002"/>
    <m/>
    <m/>
    <s v="Poplatky za vedení účtu, výpisy a transakce"/>
    <s v="549010"/>
    <s v="221001"/>
    <m/>
    <n v="0"/>
    <n v="100"/>
    <s v="Správa D."/>
    <s v="hlavní"/>
    <x v="33"/>
    <m/>
  </r>
  <r>
    <d v="2022-04-30T00:00:00"/>
    <s v="Banka"/>
    <s v="ČSOB0460003"/>
    <m/>
    <m/>
    <s v="Poplatky za vedení účtu, výpisy a transakce"/>
    <s v="549010"/>
    <s v="221001"/>
    <m/>
    <n v="0"/>
    <n v="160"/>
    <s v="Správa D."/>
    <s v="hlavní"/>
    <x v="33"/>
    <m/>
  </r>
  <r>
    <d v="2022-04-30T00:00:00"/>
    <s v="Banka"/>
    <s v="DG0070002"/>
    <m/>
    <m/>
    <s v="Poplatky za vedení účtu, výpisy a transakce"/>
    <s v="549010"/>
    <s v="221003"/>
    <m/>
    <n v="0"/>
    <n v="105"/>
    <s v="Správa D."/>
    <s v="hlavní"/>
    <x v="33"/>
    <m/>
  </r>
  <r>
    <d v="2022-04-30T00:00:00"/>
    <s v="Banka"/>
    <s v="SLOa0040011"/>
    <m/>
    <m/>
    <s v="Poplatky za vedení účtu, výpisy a transakce"/>
    <s v="549010"/>
    <s v="221002"/>
    <s v="EUR"/>
    <n v="1"/>
    <n v="25.53"/>
    <s v="Správa D."/>
    <s v="hlavní"/>
    <x v="33"/>
    <m/>
  </r>
  <r>
    <d v="2022-04-30T00:00:00"/>
    <s v="Banka"/>
    <s v="SLOa0040013"/>
    <m/>
    <m/>
    <s v="Poplatky za vedení účtu, výpisy a transakce"/>
    <s v="549010"/>
    <s v="221002"/>
    <s v="EUR"/>
    <n v="4.2"/>
    <n v="107.23"/>
    <s v="Správa D."/>
    <s v="hlavní"/>
    <x v="33"/>
    <m/>
  </r>
  <r>
    <d v="2022-05-03T00:00:00"/>
    <s v="Banka"/>
    <s v="ČSOB0470002"/>
    <m/>
    <m/>
    <s v="Poplatky za vedení účtu, výpisy a transakce"/>
    <s v="549010"/>
    <s v="221001"/>
    <m/>
    <n v="0"/>
    <n v="250"/>
    <s v="Správa D."/>
    <s v="hlavní"/>
    <x v="33"/>
    <m/>
  </r>
  <r>
    <d v="2022-05-04T00:00:00"/>
    <s v="Banka"/>
    <s v="ČSOB0480002"/>
    <m/>
    <m/>
    <s v="Poplatky za vedení účtu, výpisy a transakce"/>
    <s v="549010"/>
    <s v="221001"/>
    <m/>
    <n v="0"/>
    <n v="1500"/>
    <s v="Správa D."/>
    <s v="hlavní"/>
    <x v="33"/>
    <m/>
  </r>
  <r>
    <d v="2022-05-28T00:00:00"/>
    <s v="Banka"/>
    <s v="22400060001"/>
    <m/>
    <m/>
    <s v="Poplatky za vedení účtu, výpisy a transakce"/>
    <s v="549010"/>
    <s v="221006"/>
    <m/>
    <n v="0"/>
    <n v="5"/>
    <s v="Správa D."/>
    <s v="hlavní"/>
    <x v="33"/>
    <m/>
  </r>
  <r>
    <d v="2022-05-28T00:00:00"/>
    <s v="Banka"/>
    <s v="ČSOB0510001"/>
    <m/>
    <m/>
    <s v="Poplatky za vedení účtu, výpisy a transakce"/>
    <s v="549010"/>
    <s v="221001"/>
    <m/>
    <n v="0"/>
    <n v="35"/>
    <s v="Správa D."/>
    <s v="hlavní"/>
    <x v="33"/>
    <m/>
  </r>
  <r>
    <d v="2022-05-28T00:00:00"/>
    <s v="Banka"/>
    <s v="DG0080001"/>
    <m/>
    <m/>
    <s v="Poplatky za vedení účtu, výpisy a transakce"/>
    <s v="549010"/>
    <s v="221003"/>
    <m/>
    <n v="0"/>
    <n v="105"/>
    <s v="Správa D."/>
    <s v="hlavní"/>
    <x v="33"/>
    <m/>
  </r>
  <r>
    <d v="2022-05-31T00:00:00"/>
    <s v="Banka"/>
    <s v="ČSOB0520002"/>
    <m/>
    <m/>
    <s v="Poplatky za vedení účtu, výpisy a transakce"/>
    <s v="549010"/>
    <s v="221001"/>
    <m/>
    <n v="0"/>
    <n v="100"/>
    <s v="Správa D."/>
    <s v="hlavní"/>
    <x v="33"/>
    <m/>
  </r>
  <r>
    <d v="2022-05-31T00:00:00"/>
    <s v="Banka"/>
    <s v="SLOa0050011"/>
    <m/>
    <m/>
    <s v="Poplatky za vedení účtu, výpisy a transakce"/>
    <s v="549010"/>
    <s v="221002"/>
    <s v="EUR"/>
    <n v="1"/>
    <n v="25.53"/>
    <s v="Správa D."/>
    <s v="hlavní"/>
    <x v="33"/>
    <m/>
  </r>
  <r>
    <d v="2022-05-31T00:00:00"/>
    <s v="Banka"/>
    <s v="SLOa0050012"/>
    <m/>
    <m/>
    <s v="Poplatky za vedení účtu, výpisy a transakce"/>
    <s v="549010"/>
    <s v="221002"/>
    <s v="EUR"/>
    <n v="3.6"/>
    <n v="91.91"/>
    <s v="Správa D."/>
    <s v="hlavní"/>
    <x v="33"/>
    <m/>
  </r>
  <r>
    <d v="2022-06-25T00:00:00"/>
    <s v="Banka"/>
    <s v="ČSOB0560001"/>
    <m/>
    <m/>
    <s v="Poplatky za vedení účtu, výpisy a transakce"/>
    <s v="549010"/>
    <s v="221001"/>
    <m/>
    <n v="0"/>
    <n v="55"/>
    <s v="Správa D."/>
    <s v="hlavní"/>
    <x v="33"/>
    <m/>
  </r>
  <r>
    <d v="2022-06-25T00:00:00"/>
    <s v="Banka"/>
    <s v="DG0100001"/>
    <m/>
    <m/>
    <s v="Poplatky za vedení účtu, výpisy a transakce"/>
    <s v="549010"/>
    <s v="221003"/>
    <m/>
    <n v="0"/>
    <n v="105"/>
    <s v="Správa D."/>
    <s v="hlavní"/>
    <x v="33"/>
    <m/>
  </r>
  <r>
    <d v="2022-06-30T00:00:00"/>
    <s v="Interní doklady"/>
    <s v="22IN008"/>
    <s v="Rotary International Distrikt 2240  Česká republika a Slovenská republika, z.s."/>
    <m/>
    <s v="Kurzový rozdíl k 30.6.2022"/>
    <s v="545100"/>
    <s v="221002"/>
    <m/>
    <n v="0"/>
    <n v="152817.22"/>
    <s v="Správa D."/>
    <s v="hlavní"/>
    <x v="33"/>
    <m/>
  </r>
  <r>
    <d v="2022-06-30T00:00:00"/>
    <s v="Interní doklady"/>
    <s v="22IN008"/>
    <s v="Rotary International Distrikt 2240  Česká republika a Slovenská republika, z.s."/>
    <m/>
    <s v="Kurzový rozdíl k 30.6.2022"/>
    <s v="545100"/>
    <s v="221007"/>
    <m/>
    <n v="0"/>
    <n v="22.27"/>
    <s v="Správa D."/>
    <s v="hlavní"/>
    <x v="33"/>
    <m/>
  </r>
  <r>
    <d v="2022-06-30T00:00:00"/>
    <s v="Banka"/>
    <s v="ČSOB0580002"/>
    <m/>
    <m/>
    <s v="Poplatky za vedení účtu, výpisy a transakce"/>
    <s v="549010"/>
    <s v="221001"/>
    <m/>
    <n v="0"/>
    <n v="100"/>
    <s v="Správa D."/>
    <s v="hlavní"/>
    <x v="33"/>
    <m/>
  </r>
  <r>
    <d v="2022-06-30T00:00:00"/>
    <s v="Banka"/>
    <s v="SLOa0060007"/>
    <m/>
    <m/>
    <s v="Poplatky za vedení účtu, výpisy a transakce"/>
    <s v="549010"/>
    <s v="221002"/>
    <s v="EUR"/>
    <n v="1"/>
    <n v="25.53"/>
    <s v="Správa D."/>
    <s v="hlavní"/>
    <x v="33"/>
    <m/>
  </r>
  <r>
    <d v="2022-06-30T00:00:00"/>
    <s v="Banka"/>
    <s v="SLOa0060010"/>
    <m/>
    <m/>
    <s v="Poplatky za vedení účtu, výpisy a transakce"/>
    <s v="549010"/>
    <s v="221002"/>
    <s v="EUR"/>
    <n v="3.6"/>
    <n v="91.91"/>
    <s v="Správa D."/>
    <s v="hlavní"/>
    <x v="33"/>
    <m/>
  </r>
  <r>
    <d v="2022-06-03T00:00:00"/>
    <s v="Časové rozlišení"/>
    <s v="22CR00001"/>
    <s v="Dělnický dům Jihlava s.r.o."/>
    <m/>
    <s v="Časové rozlišení daňového dokladu č. 22FP050, pronájem prostor"/>
    <s v="518025"/>
    <s v="381000"/>
    <m/>
    <n v="0"/>
    <n v="555.41"/>
    <s v="Správa D."/>
    <s v="hlavní"/>
    <x v="34"/>
    <m/>
  </r>
  <r>
    <d v="2022-06-30T00:00:00"/>
    <s v="Interní doklady"/>
    <s v="22IN001"/>
    <s v="Dělnický dům Jihlava"/>
    <m/>
    <s v="Pronájem prostor 1.7.21 - 3.6.22"/>
    <s v="518025"/>
    <s v="381000"/>
    <m/>
    <n v="0"/>
    <n v="6655"/>
    <s v="Správa D."/>
    <s v="hlavní"/>
    <x v="34"/>
    <m/>
  </r>
  <r>
    <d v="2021-08-12T00:00:00"/>
    <s v="Přijaté faktury"/>
    <s v="22FP009"/>
    <s v="Business Media CZ s.r.o."/>
    <m/>
    <s v="RGN 4/2021 redakce"/>
    <s v="518035"/>
    <s v="321010"/>
    <m/>
    <n v="0"/>
    <n v="33880"/>
    <s v="Správa D."/>
    <s v="hlavní"/>
    <x v="35"/>
    <m/>
  </r>
  <r>
    <d v="2021-08-12T00:00:00"/>
    <s v="Přijaté faktury"/>
    <s v="22FP009"/>
    <s v="Business Media CZ s.r.o."/>
    <m/>
    <s v="grafika + DTP"/>
    <s v="518035"/>
    <s v="321010"/>
    <m/>
    <n v="0"/>
    <n v="43560"/>
    <s v="Správa D."/>
    <s v="hlavní"/>
    <x v="35"/>
    <m/>
  </r>
  <r>
    <d v="2021-08-12T00:00:00"/>
    <s v="Přijaté faktury"/>
    <s v="22FP009"/>
    <s v="Business Media CZ s.r.o."/>
    <m/>
    <s v="tisk"/>
    <s v="518035"/>
    <s v="321010"/>
    <m/>
    <n v="0"/>
    <n v="44780.1"/>
    <s v="Správa D."/>
    <s v="hlavní"/>
    <x v="35"/>
    <m/>
  </r>
  <r>
    <d v="2021-08-12T00:00:00"/>
    <s v="Přijaté faktury"/>
    <s v="22FP009"/>
    <s v="Business Media CZ s.r.o."/>
    <m/>
    <s v="distribuce"/>
    <s v="518035"/>
    <s v="321010"/>
    <m/>
    <n v="0"/>
    <n v="37919.18"/>
    <s v="Správa D."/>
    <s v="hlavní"/>
    <x v="35"/>
    <m/>
  </r>
  <r>
    <d v="2021-08-12T00:00:00"/>
    <s v="Přijaté faktury"/>
    <s v="22FP009"/>
    <s v="Business Media CZ s.r.o."/>
    <m/>
    <s v="korektury, produkce"/>
    <s v="518035"/>
    <s v="321010"/>
    <m/>
    <n v="0"/>
    <n v="5808"/>
    <s v="Správa D."/>
    <s v="hlavní"/>
    <x v="35"/>
    <m/>
  </r>
  <r>
    <d v="2021-08-12T00:00:00"/>
    <s v="Přijaté faktury"/>
    <s v="22FP009"/>
    <s v="Business Media CZ s.r.o."/>
    <m/>
    <s v="inzerce"/>
    <s v="518035"/>
    <s v="321010"/>
    <m/>
    <n v="0"/>
    <n v="-27500"/>
    <s v="Správa D."/>
    <s v="hlavní"/>
    <x v="35"/>
    <m/>
  </r>
  <r>
    <d v="2021-08-12T00:00:00"/>
    <s v="Přijaté faktury"/>
    <s v="22FP009"/>
    <s v="Business Media CZ s.r.o."/>
    <m/>
    <s v="produkce"/>
    <s v="518035"/>
    <s v="321010"/>
    <m/>
    <n v="0"/>
    <n v="1100"/>
    <s v="Správa D."/>
    <s v="hlavní"/>
    <x v="35"/>
    <m/>
  </r>
  <r>
    <d v="2021-10-26T00:00:00"/>
    <s v="Přijaté faktury"/>
    <s v="22FP023"/>
    <s v="Business Media CZ s.r.o."/>
    <m/>
    <s v="RGN 5/2021 redakce"/>
    <s v="518035"/>
    <s v="321010"/>
    <m/>
    <n v="0"/>
    <n v="33880"/>
    <m/>
    <m/>
    <x v="35"/>
    <m/>
  </r>
  <r>
    <d v="2021-10-26T00:00:00"/>
    <s v="Přijaté faktury"/>
    <s v="22FP023"/>
    <s v="Business Media CZ s.r.o."/>
    <m/>
    <s v="grafika + DTP"/>
    <s v="518035"/>
    <s v="321010"/>
    <m/>
    <n v="0"/>
    <n v="43560"/>
    <s v="Správa D."/>
    <s v="hlavní"/>
    <x v="35"/>
    <m/>
  </r>
  <r>
    <d v="2021-10-26T00:00:00"/>
    <s v="Přijaté faktury"/>
    <s v="22FP023"/>
    <s v="Business Media CZ s.r.o."/>
    <m/>
    <s v="tisk"/>
    <s v="518035"/>
    <s v="321010"/>
    <m/>
    <n v="0"/>
    <n v="46661.84"/>
    <m/>
    <m/>
    <x v="35"/>
    <m/>
  </r>
  <r>
    <d v="2021-10-26T00:00:00"/>
    <s v="Přijaté faktury"/>
    <s v="22FP023"/>
    <s v="Business Media CZ s.r.o."/>
    <m/>
    <s v="distribuce"/>
    <s v="518035"/>
    <s v="321010"/>
    <m/>
    <n v="0"/>
    <n v="35049.94"/>
    <s v="Správa D."/>
    <s v="hlavní"/>
    <x v="35"/>
    <m/>
  </r>
  <r>
    <d v="2021-10-26T00:00:00"/>
    <s v="Přijaté faktury"/>
    <s v="22FP023"/>
    <s v="Business Media CZ s.r.o."/>
    <m/>
    <s v="korektury, produkce"/>
    <s v="518035"/>
    <s v="321010"/>
    <m/>
    <n v="0"/>
    <n v="6908"/>
    <s v="Správa D."/>
    <s v="hlavní"/>
    <x v="35"/>
    <m/>
  </r>
  <r>
    <d v="2021-12-20T00:00:00"/>
    <s v="Přijaté faktury"/>
    <s v="22FP030"/>
    <s v="Business Media CZ s.r.o."/>
    <m/>
    <s v="RGN 6/2021 Redakce a editace"/>
    <s v="518035"/>
    <s v="321010"/>
    <m/>
    <n v="0"/>
    <n v="33880"/>
    <m/>
    <m/>
    <x v="35"/>
    <m/>
  </r>
  <r>
    <d v="2021-12-20T00:00:00"/>
    <s v="Přijaté faktury"/>
    <s v="22FP030"/>
    <s v="Business Media CZ s.r.o."/>
    <m/>
    <s v="Grafika + DTP"/>
    <s v="518035"/>
    <s v="321010"/>
    <m/>
    <n v="0"/>
    <n v="43560"/>
    <s v="Správa D."/>
    <s v="hlavní"/>
    <x v="35"/>
    <m/>
  </r>
  <r>
    <d v="2021-12-20T00:00:00"/>
    <s v="Přijaté faktury"/>
    <s v="22FP030"/>
    <s v="Business Media CZ s.r.o."/>
    <m/>
    <s v="Tisk"/>
    <s v="518035"/>
    <s v="321010"/>
    <m/>
    <n v="0"/>
    <n v="44780.03"/>
    <m/>
    <m/>
    <x v="35"/>
    <m/>
  </r>
  <r>
    <d v="2021-12-20T00:00:00"/>
    <s v="Přijaté faktury"/>
    <s v="22FP030"/>
    <s v="Business Media CZ s.r.o."/>
    <m/>
    <s v="Distribuce"/>
    <s v="518035"/>
    <s v="321010"/>
    <m/>
    <n v="0"/>
    <n v="34708.78"/>
    <s v="Správa D."/>
    <s v="hlavní"/>
    <x v="35"/>
    <m/>
  </r>
  <r>
    <d v="2021-12-20T00:00:00"/>
    <s v="Přijaté faktury"/>
    <s v="22FP030"/>
    <s v="Business Media CZ s.r.o."/>
    <m/>
    <s v="Korektúry, produkce"/>
    <s v="518035"/>
    <s v="321010"/>
    <m/>
    <n v="0"/>
    <n v="6908"/>
    <s v="Správa D."/>
    <s v="hlavní"/>
    <x v="35"/>
    <m/>
  </r>
  <r>
    <d v="2022-02-25T00:00:00"/>
    <s v="Přijaté faktury"/>
    <s v="22FP035"/>
    <s v="Business Media CZ s.r.o."/>
    <m/>
    <s v="RGN 1/2022 Redakce a editace"/>
    <s v="518035"/>
    <s v="321010"/>
    <m/>
    <n v="0"/>
    <n v="33880"/>
    <m/>
    <m/>
    <x v="35"/>
    <m/>
  </r>
  <r>
    <d v="2022-02-25T00:00:00"/>
    <s v="Přijaté faktury"/>
    <s v="22FP035"/>
    <s v="Business Media CZ s.r.o."/>
    <m/>
    <s v="Grafika + DTP"/>
    <s v="518035"/>
    <s v="321010"/>
    <m/>
    <n v="0"/>
    <n v="43560"/>
    <s v="Správa D."/>
    <s v="hlavní"/>
    <x v="35"/>
    <m/>
  </r>
  <r>
    <d v="2022-02-25T00:00:00"/>
    <s v="Přijaté faktury"/>
    <s v="22FP035"/>
    <s v="Business Media CZ s.r.o."/>
    <m/>
    <s v="Tisk"/>
    <s v="518035"/>
    <s v="321010"/>
    <m/>
    <n v="0"/>
    <n v="48608.65"/>
    <m/>
    <m/>
    <x v="35"/>
    <m/>
  </r>
  <r>
    <d v="2022-02-25T00:00:00"/>
    <s v="Přijaté faktury"/>
    <s v="22FP035"/>
    <s v="Business Media CZ s.r.o."/>
    <m/>
    <s v="Distribuce"/>
    <s v="518035"/>
    <s v="321010"/>
    <m/>
    <n v="0"/>
    <n v="33658.36"/>
    <s v="Správa D."/>
    <s v="hlavní"/>
    <x v="35"/>
    <m/>
  </r>
  <r>
    <d v="2022-02-25T00:00:00"/>
    <s v="Přijaté faktury"/>
    <s v="22FP035"/>
    <s v="Business Media CZ s.r.o."/>
    <m/>
    <s v="Korektúry, produkce"/>
    <s v="518035"/>
    <s v="321010"/>
    <m/>
    <n v="0"/>
    <n v="6908"/>
    <s v="Správa D."/>
    <s v="hlavní"/>
    <x v="35"/>
    <m/>
  </r>
  <r>
    <d v="2022-04-20T00:00:00"/>
    <s v="Přijaté faktury"/>
    <s v="22FP041"/>
    <s v="Business Media CZ s.r.o."/>
    <m/>
    <s v="RGN 2/2022 Redakce a editace"/>
    <s v="504000"/>
    <s v="321010"/>
    <m/>
    <n v="0"/>
    <n v="33880"/>
    <s v="Správa D."/>
    <s v="hlavní"/>
    <x v="35"/>
    <m/>
  </r>
  <r>
    <d v="2022-06-20T00:00:00"/>
    <s v="Přijaté faktury"/>
    <s v="22FP046"/>
    <s v="Business Media CZ s.r.o."/>
    <m/>
    <s v="BM, s. r. o. RGN 3/2022 redakce a editace"/>
    <s v="518035"/>
    <s v="321010"/>
    <m/>
    <n v="0"/>
    <n v="33880"/>
    <s v="Správa D."/>
    <s v="hlavní"/>
    <x v="35"/>
    <m/>
  </r>
  <r>
    <d v="2022-04-20T00:00:00"/>
    <s v="Přijaté faktury"/>
    <s v="22FP041"/>
    <s v="Business Media CZ s.r.o."/>
    <m/>
    <s v="RGN 2/2022 Grafika a DTP"/>
    <s v="504000"/>
    <s v="321010"/>
    <m/>
    <n v="0"/>
    <n v="43560"/>
    <s v="Správa D."/>
    <s v="hlavní"/>
    <x v="36"/>
    <m/>
  </r>
  <r>
    <d v="2022-06-20T00:00:00"/>
    <s v="Přijaté faktury"/>
    <s v="22FP046"/>
    <s v="Business Media CZ s.r.o."/>
    <m/>
    <s v="BM, s. r. o. RGN 3/2022 grafika a DTP"/>
    <s v="518035"/>
    <s v="321010"/>
    <m/>
    <n v="0"/>
    <n v="43560"/>
    <s v="Správa D."/>
    <s v="hlavní"/>
    <x v="36"/>
    <m/>
  </r>
  <r>
    <d v="2022-03-08T00:00:00"/>
    <s v="Přijaté faktury"/>
    <s v="22FP036"/>
    <s v="Floowie International s.r.o."/>
    <m/>
    <s v="Floowie International, s. r. o. spracovaní elektr. verze RGN"/>
    <s v="518035"/>
    <s v="321010"/>
    <m/>
    <n v="0"/>
    <n v="2057"/>
    <s v="Správa D."/>
    <s v="hlavní"/>
    <x v="37"/>
    <m/>
  </r>
  <r>
    <d v="2022-04-20T00:00:00"/>
    <s v="Přijaté faktury"/>
    <s v="22FP041"/>
    <s v="Business Media CZ s.r.o."/>
    <m/>
    <s v="RGN 2/2022 Tisk časopisu"/>
    <s v="504000"/>
    <s v="321010"/>
    <m/>
    <n v="0"/>
    <n v="63801.82"/>
    <s v="Správa D."/>
    <s v="hlavní"/>
    <x v="38"/>
    <m/>
  </r>
  <r>
    <d v="2022-06-20T00:00:00"/>
    <s v="Přijaté faktury"/>
    <s v="22FP046"/>
    <s v="Business Media CZ s.r.o."/>
    <m/>
    <s v="BM, s. r. o. RGN 3/2022 tisk časopisu"/>
    <s v="518035"/>
    <s v="321010"/>
    <m/>
    <n v="0"/>
    <n v="63968.11"/>
    <s v="Správa D."/>
    <s v="hlavní"/>
    <x v="38"/>
    <m/>
  </r>
  <r>
    <d v="2022-04-20T00:00:00"/>
    <s v="Přijaté faktury"/>
    <s v="22FP041"/>
    <s v="Business Media CZ s.r.o."/>
    <m/>
    <s v="RGN 2/2022 Distribuce"/>
    <s v="504000"/>
    <s v="321010"/>
    <m/>
    <n v="0"/>
    <n v="32718.94"/>
    <s v="Správa D."/>
    <s v="hlavní"/>
    <x v="39"/>
    <m/>
  </r>
  <r>
    <d v="2022-06-20T00:00:00"/>
    <s v="Přijaté faktury"/>
    <s v="22FP046"/>
    <s v="Business Media CZ s.r.o."/>
    <m/>
    <s v="BM, s. r. o. RGN 3/2022 distribuce"/>
    <s v="518035"/>
    <s v="321010"/>
    <m/>
    <n v="0"/>
    <n v="32540.59"/>
    <s v="Správa D."/>
    <s v="hlavní"/>
    <x v="39"/>
    <m/>
  </r>
  <r>
    <d v="2022-04-20T00:00:00"/>
    <s v="Přijaté faktury"/>
    <s v="22FP041"/>
    <s v="Business Media CZ s.r.o."/>
    <m/>
    <s v="RGN 2/2022 Korektury a produkce"/>
    <s v="504000"/>
    <s v="321010"/>
    <m/>
    <n v="0"/>
    <n v="6908"/>
    <s v="Správa D."/>
    <s v="hlavní"/>
    <x v="40"/>
    <m/>
  </r>
  <r>
    <d v="2022-06-20T00:00:00"/>
    <s v="Přijaté faktury"/>
    <s v="22FP046"/>
    <s v="Business Media CZ s.r.o."/>
    <m/>
    <s v="BM, s. r. o. RGN 3/2022 korektúry a produkce"/>
    <s v="518035"/>
    <s v="321010"/>
    <m/>
    <n v="0"/>
    <n v="6908"/>
    <s v="Správa D."/>
    <s v="hlavní"/>
    <x v="40"/>
    <m/>
  </r>
  <r>
    <d v="2021-09-02T00:00:00"/>
    <s v="Přijaté faktury"/>
    <s v="22FP014"/>
    <s v="Phares s.r.o."/>
    <m/>
    <s v="Kampaň na FB pro prague2021.org"/>
    <s v="518035"/>
    <s v="321010"/>
    <m/>
    <n v="0"/>
    <n v="12100"/>
    <s v="Správa D."/>
    <s v="hlavní"/>
    <x v="41"/>
    <m/>
  </r>
  <r>
    <d v="2021-09-28T00:00:00"/>
    <s v="Přijaté faktury"/>
    <s v="22FP017"/>
    <s v="Phares s.r.o."/>
    <m/>
    <s v="Grafické práce pro projekt DeskOFFky 202"/>
    <s v="518035"/>
    <s v="321010"/>
    <m/>
    <n v="0"/>
    <n v="12100"/>
    <s v="Správa D."/>
    <s v="hlavní"/>
    <x v="41"/>
    <m/>
  </r>
  <r>
    <d v="2022-04-08T00:00:00"/>
    <s v="Přijaté faktury"/>
    <s v="22FP045"/>
    <s v="Phares s.r.o."/>
    <m/>
    <s v="Phares. s. r. o. Správa FB, PPC, kredit FB 3/22"/>
    <s v="518036"/>
    <s v="321010"/>
    <m/>
    <n v="0"/>
    <n v="3025"/>
    <s v="Správa D."/>
    <s v="hlavní"/>
    <x v="41"/>
    <m/>
  </r>
  <r>
    <d v="2022-05-08T00:00:00"/>
    <s v="Přijaté faktury"/>
    <s v="22FP038"/>
    <s v="Phares s.r.o."/>
    <m/>
    <s v="Phares. s. r. o. Správa FB, PPC, kredit FB 4/22"/>
    <s v="518039"/>
    <s v="321010"/>
    <m/>
    <n v="0"/>
    <n v="3025"/>
    <s v="Správa D."/>
    <s v="hlavní"/>
    <x v="41"/>
    <m/>
  </r>
  <r>
    <d v="2022-06-08T00:00:00"/>
    <s v="Přijaté faktury"/>
    <s v="22FP048"/>
    <s v="Phares s.r.o."/>
    <m/>
    <s v="Phares, s. r. o. Správa FB,PPC, kredit FB za 5//22"/>
    <s v="518035"/>
    <s v="321010"/>
    <m/>
    <n v="0"/>
    <n v="3025"/>
    <s v="Správa D."/>
    <s v="hlavní"/>
    <x v="41"/>
    <m/>
  </r>
  <r>
    <d v="2022-06-30T00:00:00"/>
    <s v="Interní doklady"/>
    <s v="22IN004"/>
    <s v="Phares s.r.o."/>
    <m/>
    <s v="Phares s.r.o., Správa FB, PPC, kredit FB 6/22"/>
    <s v="518036"/>
    <s v="383000"/>
    <m/>
    <n v="0"/>
    <n v="3025"/>
    <s v="Správa D."/>
    <s v="hlavní"/>
    <x v="41"/>
    <m/>
  </r>
  <r>
    <d v="2021-09-28T00:00:00"/>
    <s v="Ostatní závazky"/>
    <s v="22OZ004"/>
    <m/>
    <s v="Hana Gamrot"/>
    <s v="Cestovné Praha 6-Praha 4"/>
    <s v="512010"/>
    <s v="325010"/>
    <m/>
    <n v="0"/>
    <n v="325"/>
    <s v="Správa D."/>
    <s v="hlavní"/>
    <x v="42"/>
    <m/>
  </r>
  <r>
    <d v="2021-09-28T00:00:00"/>
    <s v="Ostatní závazky"/>
    <s v="22OZ004"/>
    <m/>
    <s v="Hana Gamrot"/>
    <s v="Účastnický poplatek"/>
    <s v="518037"/>
    <s v="325010"/>
    <m/>
    <n v="0"/>
    <n v="2224"/>
    <m/>
    <m/>
    <x v="42"/>
    <m/>
  </r>
  <r>
    <d v="2021-09-28T00:00:00"/>
    <s v="Ostatní závazky"/>
    <s v="22OZ005"/>
    <m/>
    <s v="Hana Gamrot"/>
    <s v="Cestovní příkaz Hana Gamrot: Praha 6-Praha 1 08/2021"/>
    <s v="512010"/>
    <s v="325010"/>
    <m/>
    <n v="0"/>
    <n v="280"/>
    <s v="Správa D."/>
    <s v="hlavní"/>
    <x v="42"/>
    <m/>
  </r>
  <r>
    <d v="2021-11-04T00:00:00"/>
    <s v="Ostatní závazky"/>
    <s v="22OZ026"/>
    <m/>
    <s v="Hana Gamrot"/>
    <s v="Nákup licence - Hana Gamrot"/>
    <s v="518034"/>
    <s v="325010"/>
    <m/>
    <n v="0"/>
    <n v="3574.14"/>
    <s v="Správa D."/>
    <s v="hlavní"/>
    <x v="42"/>
    <m/>
  </r>
  <r>
    <d v="2021-11-04T00:00:00"/>
    <s v="Ostatní závazky"/>
    <s v="22OZ027"/>
    <m/>
    <s v="Hana Gamrot"/>
    <s v="Cestovní příkaz Hana Gamrot: Praha 6-Moravská Nová Ves 08/2021"/>
    <s v="512010"/>
    <s v="325010"/>
    <m/>
    <n v="0"/>
    <n v="1675"/>
    <s v="Správa D."/>
    <s v="hlavní"/>
    <x v="42"/>
    <m/>
  </r>
  <r>
    <d v="2022-04-21T00:00:00"/>
    <s v="Ostatní závazky"/>
    <s v="22OZ043"/>
    <m/>
    <s v="Hana Gamrot"/>
    <s v="Cestovné"/>
    <s v="512010"/>
    <s v="325010"/>
    <m/>
    <n v="0"/>
    <n v="1579"/>
    <s v="Správa D."/>
    <s v="hlavní"/>
    <x v="42"/>
    <m/>
  </r>
  <r>
    <d v="2022-04-21T00:00:00"/>
    <s v="Ostatní závazky"/>
    <s v="22OZ043"/>
    <m/>
    <s v="Hana Gamrot"/>
    <s v="Ubytování"/>
    <s v="518045"/>
    <s v="325010"/>
    <m/>
    <n v="0"/>
    <n v="5400"/>
    <s v="Správa D."/>
    <s v="hlavní"/>
    <x v="42"/>
    <m/>
  </r>
  <r>
    <d v="2022-04-21T00:00:00"/>
    <s v="Ostatní závazky"/>
    <s v="22OZ043"/>
    <m/>
    <s v="Hana Gamrot"/>
    <s v="Účastnický poplatek"/>
    <s v="518037"/>
    <s v="325010"/>
    <m/>
    <n v="0"/>
    <n v="1500"/>
    <s v="Správa D."/>
    <s v="hlavní"/>
    <x v="42"/>
    <m/>
  </r>
  <r>
    <d v="2021-09-09T00:00:00"/>
    <s v="Banka"/>
    <s v="DG0110001"/>
    <m/>
    <m/>
    <s v="RC Prague International, dotace"/>
    <s v="581010"/>
    <s v="221003"/>
    <m/>
    <n v="0"/>
    <n v="20790"/>
    <s v="Správa D."/>
    <s v="hlavní"/>
    <x v="43"/>
    <m/>
  </r>
  <r>
    <d v="2021-09-09T00:00:00"/>
    <s v="Banka"/>
    <s v="DG0110002"/>
    <m/>
    <m/>
    <s v="Rotary klub České Budějovice, dotace"/>
    <s v="581010"/>
    <s v="221003"/>
    <m/>
    <n v="0"/>
    <n v="20790"/>
    <s v="Správa D."/>
    <s v="hlavní"/>
    <x v="43"/>
    <m/>
  </r>
  <r>
    <d v="2021-09-09T00:00:00"/>
    <s v="Banka"/>
    <s v="DG0110003"/>
    <m/>
    <m/>
    <s v="RC Praha City, dotace"/>
    <s v="581010"/>
    <s v="221003"/>
    <m/>
    <n v="0"/>
    <n v="20790"/>
    <s v="Správa D."/>
    <s v="hlavní"/>
    <x v="43"/>
    <m/>
  </r>
  <r>
    <d v="2021-09-09T00:00:00"/>
    <s v="Banka"/>
    <s v="DG0110004"/>
    <m/>
    <m/>
    <s v="RC Zlín, dotace"/>
    <s v="581010"/>
    <s v="221003"/>
    <m/>
    <n v="0"/>
    <n v="20790"/>
    <s v="Správa D."/>
    <s v="hlavní"/>
    <x v="43"/>
    <m/>
  </r>
  <r>
    <d v="2021-09-09T00:00:00"/>
    <s v="Banka"/>
    <s v="DG0110005"/>
    <m/>
    <m/>
    <s v="Rotary club Třebíč, dotace"/>
    <s v="581010"/>
    <s v="221003"/>
    <m/>
    <n v="0"/>
    <n v="20790"/>
    <s v="Správa D."/>
    <s v="hlavní"/>
    <x v="43"/>
    <m/>
  </r>
  <r>
    <d v="2021-09-30T00:00:00"/>
    <s v="Banka"/>
    <s v="SLOa0090003"/>
    <m/>
    <m/>
    <s v="RI Distrikt 2240, dotace DDF pro RC Martin"/>
    <s v="581010"/>
    <s v="221002"/>
    <s v="EUR"/>
    <n v="840"/>
    <n v="21445.200000000001"/>
    <s v="Správa D."/>
    <s v="hlavní"/>
    <x v="43"/>
    <m/>
  </r>
  <r>
    <d v="2021-09-30T00:00:00"/>
    <s v="Banka"/>
    <s v="SLOa0090004"/>
    <m/>
    <m/>
    <s v="RI Distrikt 2240, dotace DDF pro RC Poprad"/>
    <s v="581010"/>
    <s v="221002"/>
    <s v="EUR"/>
    <n v="840"/>
    <n v="21445.200000000001"/>
    <s v="Správa D."/>
    <s v="hlavní"/>
    <x v="43"/>
    <m/>
  </r>
  <r>
    <d v="2021-09-30T00:00:00"/>
    <s v="Banka"/>
    <s v="SLOa0090005"/>
    <m/>
    <m/>
    <s v="RI Distrikt 2240, dotace z DDF pro RC Banska Bystrica"/>
    <s v="581010"/>
    <s v="221002"/>
    <s v="EUR"/>
    <n v="840"/>
    <n v="21445.200000000001"/>
    <s v="Správa D."/>
    <s v="hlavní"/>
    <x v="43"/>
    <m/>
  </r>
  <r>
    <d v="2021-09-30T00:00:00"/>
    <s v="Banka"/>
    <s v="SLOa0090006"/>
    <m/>
    <m/>
    <s v="RI Distrikt 2240, dotace DDF pro RC Kosice Classic"/>
    <s v="581010"/>
    <s v="221002"/>
    <s v="EUR"/>
    <n v="840"/>
    <n v="21445.200000000001"/>
    <s v="Správa D."/>
    <s v="hlavní"/>
    <x v="43"/>
    <m/>
  </r>
  <r>
    <d v="2021-09-30T00:00:00"/>
    <s v="Banka"/>
    <s v="SLOa0090007"/>
    <m/>
    <m/>
    <s v="RI Distrikt 2240, dotace DDF pro RC Trebisov"/>
    <s v="581010"/>
    <s v="221002"/>
    <s v="EUR"/>
    <n v="840"/>
    <n v="21445.200000000001"/>
    <s v="Správa D."/>
    <s v="hlavní"/>
    <x v="43"/>
    <m/>
  </r>
  <r>
    <d v="2021-09-30T00:00:00"/>
    <s v="Banka"/>
    <s v="SLOa0090008"/>
    <m/>
    <m/>
    <s v="RI Distrikt 2240, dotace DDF pro RC Kosice"/>
    <s v="581010"/>
    <s v="221002"/>
    <s v="EUR"/>
    <n v="840"/>
    <n v="21445.200000000001"/>
    <s v="Správa D."/>
    <s v="hlavní"/>
    <x v="43"/>
    <m/>
  </r>
  <r>
    <d v="2021-09-30T00:00:00"/>
    <s v="Banka"/>
    <s v="SLOa0090009"/>
    <m/>
    <m/>
    <s v="RI Distrikt 2240, dotace DDF pro RC Bratislava Danube"/>
    <s v="581010"/>
    <s v="221002"/>
    <s v="EUR"/>
    <n v="840"/>
    <n v="21445.200000000001"/>
    <s v="Správa D."/>
    <s v="hlavní"/>
    <x v="43"/>
    <m/>
  </r>
  <r>
    <d v="2021-09-30T00:00:00"/>
    <s v="Banka"/>
    <s v="SLOa0090010"/>
    <m/>
    <m/>
    <s v="RI Distrikt 2240, dotace DDF pro RC Zilina"/>
    <s v="581010"/>
    <s v="221002"/>
    <s v="EUR"/>
    <n v="840"/>
    <n v="21445.200000000001"/>
    <s v="Správa D."/>
    <s v="hlavní"/>
    <x v="43"/>
    <m/>
  </r>
  <r>
    <d v="2021-09-30T00:00:00"/>
    <s v="Banka"/>
    <s v="SLOa0090011"/>
    <s v="RC Zilina International"/>
    <m/>
    <s v="RC Žilina International"/>
    <s v="581010"/>
    <s v="221002"/>
    <s v="EUR"/>
    <n v="840"/>
    <n v="21445.200000000001"/>
    <s v="Správa D."/>
    <s v="hlavní"/>
    <x v="43"/>
    <m/>
  </r>
  <r>
    <d v="2022-04-18T00:00:00"/>
    <s v="Ostatní závazky"/>
    <s v="22OZ042"/>
    <m/>
    <s v="Tomáš Tvrzník"/>
    <s v="Cestovní příkaz Tomáš Tvrzník Ústí nad Labem - Olomouc (PETS) 09.04.2022"/>
    <s v="512010"/>
    <s v="325010"/>
    <m/>
    <n v="0"/>
    <n v="1129"/>
    <s v="Správa D."/>
    <s v="hlavní"/>
    <x v="44"/>
    <m/>
  </r>
  <r>
    <d v="2022-04-28T00:00:00"/>
    <s v="Ostatní závazky"/>
    <s v="22OZ047"/>
    <m/>
    <s v="Lubica Horváthová"/>
    <s v="Cestovné"/>
    <s v="512010"/>
    <s v="325010"/>
    <m/>
    <n v="0"/>
    <n v="1470"/>
    <s v="Správa D."/>
    <s v="hlavní"/>
    <x v="44"/>
    <m/>
  </r>
  <r>
    <d v="2022-04-28T00:00:00"/>
    <s v="Ostatní závazky"/>
    <s v="22OZ047"/>
    <m/>
    <s v="Lubica Horváthová"/>
    <s v="Ubytování"/>
    <s v="518045"/>
    <s v="325010"/>
    <m/>
    <n v="0"/>
    <n v="4400"/>
    <s v="Správa D."/>
    <s v="hlavní"/>
    <x v="44"/>
    <m/>
  </r>
  <r>
    <d v="2022-06-28T00:00:00"/>
    <s v="Ostatní závazky"/>
    <s v="22OZ061"/>
    <m/>
    <s v="Tomáš Tvrzník"/>
    <s v="Cestovní příkaz,T.Tvrzník, účast na DK 2022 Zlín"/>
    <s v="512010"/>
    <s v="325010"/>
    <m/>
    <n v="0"/>
    <n v="2430"/>
    <s v="Správa D."/>
    <s v="hlavní"/>
    <x v="44"/>
    <m/>
  </r>
  <r>
    <d v="2022-06-28T00:00:00"/>
    <s v="Ostatní závazky"/>
    <s v="22OZ067"/>
    <m/>
    <s v="Zina Škorňová"/>
    <s v="Cestovní příkaz, Z. Škorňová, ERIC, účast na EUCO Riga, Lotyšsko"/>
    <s v="512012"/>
    <s v="325010"/>
    <s v="EUR"/>
    <n v="436.19"/>
    <n v="11135.93"/>
    <s v="Správa D."/>
    <s v="hlavní"/>
    <x v="44"/>
    <m/>
  </r>
  <r>
    <d v="2022-06-30T00:00:00"/>
    <s v="Ostatní závazky"/>
    <s v="22OZ076"/>
    <m/>
    <s v="Milan Machovec"/>
    <s v="Cestovní příkaz, M. Machovec, RAC, pracovní cesta RC Drážďany"/>
    <s v="512012"/>
    <s v="325010"/>
    <m/>
    <n v="0"/>
    <n v="1495.65"/>
    <s v="Správa D."/>
    <s v="hlavní"/>
    <x v="44"/>
    <m/>
  </r>
  <r>
    <d v="2021-11-15T00:00:00"/>
    <s v="Přijaté faktury"/>
    <s v="22FP025"/>
    <s v="RAC Most"/>
    <m/>
    <s v="RAC Most organizácia DK 2021"/>
    <s v="518035"/>
    <s v="321010"/>
    <m/>
    <n v="0"/>
    <n v="10000"/>
    <s v="Správa D."/>
    <s v="hlavní"/>
    <x v="45"/>
    <m/>
  </r>
  <r>
    <d v="2022-04-18T00:00:00"/>
    <s v="Ostatní závazky"/>
    <s v="22OZ041"/>
    <m/>
    <s v="Jakub Machovec"/>
    <s v="Cestovní příkaz Jakub Machovec - ubytování Olomouc (PETS) 08.-09.04.2022"/>
    <s v="518045"/>
    <s v="325010"/>
    <m/>
    <n v="0"/>
    <n v="1208"/>
    <s v="Správa D."/>
    <s v="hlavní"/>
    <x v="45"/>
    <m/>
  </r>
  <r>
    <d v="2022-05-20T00:00:00"/>
    <s v="Přijaté faktury"/>
    <s v="22FP049"/>
    <s v="Baltaci Atrium s.r.o."/>
    <m/>
    <s v="Baltaci Atrium s.r.o. pořádání RAC konference"/>
    <s v="518000"/>
    <s v="321010"/>
    <m/>
    <n v="0"/>
    <n v="14000"/>
    <s v="Správa D."/>
    <s v="hlavní"/>
    <x v="45"/>
    <m/>
  </r>
  <r>
    <d v="2021-07-09T00:00:00"/>
    <s v="Přijaté faktury"/>
    <s v="22FP002"/>
    <s v="RLI International"/>
    <m/>
    <s v="Poplatok RLI 2021-2022"/>
    <s v="518037"/>
    <s v="321010"/>
    <s v="USD"/>
    <n v="100"/>
    <n v="2084"/>
    <s v="Správa D."/>
    <s v="hlavní"/>
    <x v="46"/>
    <m/>
  </r>
  <r>
    <d v="2021-07-21T00:00:00"/>
    <s v="Banka"/>
    <s v="ČSOB0520001"/>
    <s v="RLI International"/>
    <m/>
    <s v="Kurzové ztráty - závazky"/>
    <s v="545100"/>
    <s v="321010"/>
    <m/>
    <n v="0"/>
    <n v="153"/>
    <s v="Správa D."/>
    <s v="hlavní"/>
    <x v="46"/>
    <m/>
  </r>
  <r>
    <d v="2022-05-01T00:00:00"/>
    <s v="Ostatní závazky"/>
    <s v="22OZ049"/>
    <m/>
    <s v="Vladimír Jandík"/>
    <s v="Příspěvek na Polio plus 2022"/>
    <s v="581010"/>
    <s v="325010"/>
    <s v="USD"/>
    <n v="13110"/>
    <n v="273225.51"/>
    <s v="Správa D."/>
    <s v="hlavní"/>
    <x v="47"/>
    <m/>
  </r>
  <r>
    <d v="2022-05-31T00:00:00"/>
    <s v="Banka"/>
    <s v="SLOa0050004"/>
    <m/>
    <m/>
    <s v="POLIOPLUS 21/22"/>
    <s v="581010"/>
    <s v="221002"/>
    <s v="EUR"/>
    <n v="50"/>
    <n v="1276.5"/>
    <s v="Správa D."/>
    <s v="hlavní"/>
    <x v="47"/>
    <m/>
  </r>
  <r>
    <m/>
    <m/>
    <m/>
    <m/>
    <m/>
    <m/>
    <m/>
    <m/>
    <m/>
    <m/>
    <m/>
    <m/>
    <m/>
    <x v="48"/>
    <m/>
  </r>
  <r>
    <m/>
    <m/>
    <m/>
    <m/>
    <m/>
    <m/>
    <m/>
    <m/>
    <m/>
    <m/>
    <m/>
    <m/>
    <m/>
    <x v="4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53" firstHeaderRow="1" firstDataRow="1" firstDataCol="1"/>
  <pivotFields count="15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7" showAll="0"/>
    <pivotField showAll="0"/>
    <pivotField showAll="0"/>
    <pivotField axis="axisRow" showAll="0">
      <items count="50">
        <item x="15"/>
        <item x="5"/>
        <item x="8"/>
        <item x="11"/>
        <item x="2"/>
        <item x="6"/>
        <item x="9"/>
        <item x="17"/>
        <item x="19"/>
        <item x="0"/>
        <item x="4"/>
        <item x="7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"/>
        <item x="35"/>
        <item x="36"/>
        <item x="37"/>
        <item x="38"/>
        <item x="39"/>
        <item x="40"/>
        <item x="41"/>
        <item x="42"/>
        <item x="43"/>
        <item x="44"/>
        <item x="45"/>
        <item x="13"/>
        <item x="14"/>
        <item x="46"/>
        <item x="3"/>
        <item x="47"/>
        <item x="10"/>
        <item x="12"/>
        <item x="16"/>
        <item x="18"/>
        <item x="20"/>
        <item x="48"/>
        <item t="default"/>
      </items>
    </pivotField>
    <pivotField showAll="0"/>
  </pivotFields>
  <rowFields count="1">
    <field x="13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Součet z Částka" fld="1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41"/>
  <sheetViews>
    <sheetView tabSelected="1" zoomScale="85" zoomScaleNormal="85" workbookViewId="0">
      <selection activeCell="G27" sqref="G27"/>
    </sheetView>
  </sheetViews>
  <sheetFormatPr defaultRowHeight="15"/>
  <cols>
    <col min="1" max="1" width="6.7109375" customWidth="1"/>
    <col min="2" max="2" width="41.85546875" customWidth="1"/>
    <col min="3" max="3" width="17.28515625" style="4" customWidth="1"/>
    <col min="4" max="4" width="18.42578125" customWidth="1"/>
    <col min="5" max="5" width="16.5703125" customWidth="1"/>
    <col min="6" max="6" width="13.140625" customWidth="1"/>
    <col min="7" max="7" width="17" customWidth="1"/>
    <col min="8" max="8" width="17" bestFit="1" customWidth="1"/>
    <col min="9" max="9" width="16.42578125" customWidth="1"/>
    <col min="10" max="10" width="23" customWidth="1"/>
    <col min="11" max="1002" width="10.28515625" customWidth="1"/>
  </cols>
  <sheetData>
    <row r="1" spans="2:10">
      <c r="C1" s="1"/>
    </row>
    <row r="2" spans="2:10" ht="15.95" customHeight="1">
      <c r="B2" s="164" t="s">
        <v>18</v>
      </c>
      <c r="C2" s="164"/>
      <c r="D2" s="164"/>
    </row>
    <row r="3" spans="2:10" ht="15.95" customHeight="1">
      <c r="B3" s="164" t="s">
        <v>19</v>
      </c>
      <c r="C3" s="164"/>
      <c r="D3" s="164"/>
    </row>
    <row r="4" spans="2:10">
      <c r="C4" s="1"/>
    </row>
    <row r="5" spans="2:10">
      <c r="B5" s="5" t="s">
        <v>20</v>
      </c>
      <c r="C5" s="6"/>
    </row>
    <row r="6" spans="2:10" ht="16.5" customHeight="1">
      <c r="B6" s="7" t="s">
        <v>108</v>
      </c>
      <c r="C6" s="8"/>
    </row>
    <row r="7" spans="2:10" ht="12.75" customHeight="1">
      <c r="B7" s="86" t="s">
        <v>514</v>
      </c>
      <c r="C7" s="6"/>
    </row>
    <row r="9" spans="2:10" ht="16.5" thickBot="1">
      <c r="B9" s="165"/>
      <c r="C9" s="165"/>
      <c r="D9" s="165"/>
      <c r="E9" s="2"/>
      <c r="F9" s="3"/>
    </row>
    <row r="10" spans="2:10" ht="25.5" customHeight="1">
      <c r="B10" s="161" t="s">
        <v>171</v>
      </c>
      <c r="C10" s="60" t="s">
        <v>22</v>
      </c>
      <c r="D10" s="61" t="s">
        <v>22</v>
      </c>
      <c r="E10" s="62" t="s">
        <v>109</v>
      </c>
      <c r="F10" s="62" t="s">
        <v>110</v>
      </c>
      <c r="G10" s="76" t="s">
        <v>21</v>
      </c>
      <c r="H10" s="62" t="s">
        <v>168</v>
      </c>
      <c r="I10" s="80" t="s">
        <v>169</v>
      </c>
    </row>
    <row r="11" spans="2:10" ht="12.75" customHeight="1">
      <c r="B11" s="162"/>
      <c r="C11" s="87" t="s">
        <v>515</v>
      </c>
      <c r="D11" s="87" t="s">
        <v>515</v>
      </c>
      <c r="E11" s="87" t="s">
        <v>515</v>
      </c>
      <c r="F11" s="87" t="s">
        <v>515</v>
      </c>
      <c r="G11" s="87" t="s">
        <v>515</v>
      </c>
      <c r="H11" s="87" t="s">
        <v>515</v>
      </c>
      <c r="I11" s="145" t="s">
        <v>515</v>
      </c>
    </row>
    <row r="12" spans="2:10" ht="12.75" customHeight="1" thickBot="1">
      <c r="B12" s="166"/>
      <c r="C12" s="68" t="s">
        <v>23</v>
      </c>
      <c r="D12" s="68" t="s">
        <v>1434</v>
      </c>
      <c r="E12" s="69" t="s">
        <v>23</v>
      </c>
      <c r="F12" s="69" t="s">
        <v>23</v>
      </c>
      <c r="G12" s="77" t="s">
        <v>23</v>
      </c>
      <c r="H12" s="69" t="s">
        <v>23</v>
      </c>
      <c r="I12" s="81" t="s">
        <v>170</v>
      </c>
    </row>
    <row r="13" spans="2:10" ht="25.5">
      <c r="B13" s="90" t="s">
        <v>25</v>
      </c>
      <c r="C13" s="91">
        <v>4080000</v>
      </c>
      <c r="D13" s="136">
        <f>C13/25.53</f>
        <v>159811.98589894242</v>
      </c>
      <c r="E13" s="108">
        <f>'souhrny dle položek_kont. tab.'!B4</f>
        <v>4045112.8300000024</v>
      </c>
      <c r="F13" s="108">
        <v>0</v>
      </c>
      <c r="G13" s="109">
        <f t="shared" ref="G13:G33" si="0">E13-F13</f>
        <v>4045112.8300000024</v>
      </c>
      <c r="H13" s="109">
        <f t="shared" ref="H13:H33" si="1">G13-C13</f>
        <v>-34887.169999997597</v>
      </c>
      <c r="I13" s="92">
        <f t="shared" ref="I13:I33" si="2">IFERROR(G13/C13,0)</f>
        <v>0.99144922303921623</v>
      </c>
      <c r="J13" s="88"/>
    </row>
    <row r="14" spans="2:10" ht="25.5">
      <c r="B14" s="16" t="s">
        <v>26</v>
      </c>
      <c r="C14" s="55">
        <f>SUM(C15:C20)</f>
        <v>840000</v>
      </c>
      <c r="D14" s="133">
        <f t="shared" ref="D14:D33" si="3">C14/25.53</f>
        <v>32902.467685076379</v>
      </c>
      <c r="E14" s="55">
        <f>SUM(E15:E20)</f>
        <v>260127.84000000008</v>
      </c>
      <c r="F14" s="55">
        <f>SUM(F15:F20)</f>
        <v>0</v>
      </c>
      <c r="G14" s="110">
        <f t="shared" si="0"/>
        <v>260127.84000000008</v>
      </c>
      <c r="H14" s="110">
        <f t="shared" si="1"/>
        <v>-579872.15999999992</v>
      </c>
      <c r="I14" s="93">
        <f t="shared" si="2"/>
        <v>0.30967600000000012</v>
      </c>
      <c r="J14" s="88"/>
    </row>
    <row r="15" spans="2:10">
      <c r="B15" s="17" t="s">
        <v>27</v>
      </c>
      <c r="C15" s="56">
        <v>0</v>
      </c>
      <c r="D15" s="130">
        <f t="shared" si="3"/>
        <v>0</v>
      </c>
      <c r="E15" s="111">
        <v>0</v>
      </c>
      <c r="F15" s="112">
        <v>0</v>
      </c>
      <c r="G15" s="113">
        <f t="shared" si="0"/>
        <v>0</v>
      </c>
      <c r="H15" s="114">
        <f t="shared" si="1"/>
        <v>0</v>
      </c>
      <c r="I15" s="71">
        <f t="shared" si="2"/>
        <v>0</v>
      </c>
      <c r="J15" s="12"/>
    </row>
    <row r="16" spans="2:10">
      <c r="B16" s="17" t="s">
        <v>28</v>
      </c>
      <c r="C16" s="56">
        <v>0</v>
      </c>
      <c r="D16" s="130">
        <f t="shared" si="3"/>
        <v>0</v>
      </c>
      <c r="E16" s="111">
        <v>0</v>
      </c>
      <c r="F16" s="112">
        <v>0</v>
      </c>
      <c r="G16" s="113">
        <f t="shared" si="0"/>
        <v>0</v>
      </c>
      <c r="H16" s="114">
        <f t="shared" si="1"/>
        <v>0</v>
      </c>
      <c r="I16" s="71">
        <f t="shared" si="2"/>
        <v>0</v>
      </c>
      <c r="J16" s="12"/>
    </row>
    <row r="17" spans="2:10">
      <c r="B17" s="17" t="s">
        <v>29</v>
      </c>
      <c r="C17" s="56">
        <v>190000</v>
      </c>
      <c r="D17" s="130">
        <f t="shared" si="3"/>
        <v>7442.2248335291806</v>
      </c>
      <c r="E17" s="111">
        <f>'souhrny dle položek_kont. tab.'!B5</f>
        <v>172431.00000000009</v>
      </c>
      <c r="F17" s="112">
        <v>0</v>
      </c>
      <c r="G17" s="113">
        <f t="shared" si="0"/>
        <v>172431.00000000009</v>
      </c>
      <c r="H17" s="114">
        <f t="shared" si="1"/>
        <v>-17568.999999999913</v>
      </c>
      <c r="I17" s="71">
        <f t="shared" si="2"/>
        <v>0.90753157894736891</v>
      </c>
      <c r="J17" s="12"/>
    </row>
    <row r="18" spans="2:10">
      <c r="B18" s="17" t="s">
        <v>30</v>
      </c>
      <c r="C18" s="56">
        <v>500000</v>
      </c>
      <c r="D18" s="130">
        <f t="shared" si="3"/>
        <v>19584.802193497846</v>
      </c>
      <c r="E18" s="111">
        <v>0</v>
      </c>
      <c r="F18" s="112">
        <v>0</v>
      </c>
      <c r="G18" s="113">
        <f t="shared" si="0"/>
        <v>0</v>
      </c>
      <c r="H18" s="114">
        <f t="shared" si="1"/>
        <v>-500000</v>
      </c>
      <c r="I18" s="71">
        <f t="shared" si="2"/>
        <v>0</v>
      </c>
      <c r="J18" s="12"/>
    </row>
    <row r="19" spans="2:10">
      <c r="B19" s="17" t="s">
        <v>31</v>
      </c>
      <c r="C19" s="56">
        <v>150000</v>
      </c>
      <c r="D19" s="130">
        <f t="shared" si="3"/>
        <v>5875.4406580493533</v>
      </c>
      <c r="E19" s="111">
        <f>'souhrny dle položek_kont. tab.'!B6</f>
        <v>58209.689999999995</v>
      </c>
      <c r="F19" s="112">
        <v>0</v>
      </c>
      <c r="G19" s="113">
        <f t="shared" si="0"/>
        <v>58209.689999999995</v>
      </c>
      <c r="H19" s="114">
        <f t="shared" si="1"/>
        <v>-91790.31</v>
      </c>
      <c r="I19" s="71">
        <f t="shared" si="2"/>
        <v>0.38806459999999998</v>
      </c>
      <c r="J19" s="12"/>
    </row>
    <row r="20" spans="2:10">
      <c r="B20" s="17" t="s">
        <v>32</v>
      </c>
      <c r="C20" s="57">
        <v>0</v>
      </c>
      <c r="D20" s="137">
        <f t="shared" si="3"/>
        <v>0</v>
      </c>
      <c r="E20" s="111">
        <f>'souhrny dle položek_kont. tab.'!B7</f>
        <v>29487.15</v>
      </c>
      <c r="F20" s="112">
        <v>0</v>
      </c>
      <c r="G20" s="113">
        <f t="shared" si="0"/>
        <v>29487.15</v>
      </c>
      <c r="H20" s="114">
        <f t="shared" si="1"/>
        <v>29487.15</v>
      </c>
      <c r="I20" s="71">
        <f t="shared" si="2"/>
        <v>0</v>
      </c>
      <c r="J20" s="12"/>
    </row>
    <row r="21" spans="2:10">
      <c r="B21" s="18" t="s">
        <v>33</v>
      </c>
      <c r="C21" s="55">
        <f>SUM(C22:C26)</f>
        <v>0</v>
      </c>
      <c r="D21" s="133">
        <f t="shared" si="3"/>
        <v>0</v>
      </c>
      <c r="E21" s="55">
        <f t="shared" ref="E21:F21" si="4">SUM(E22:E26)</f>
        <v>6615976.8099999996</v>
      </c>
      <c r="F21" s="55">
        <f t="shared" si="4"/>
        <v>0</v>
      </c>
      <c r="G21" s="110">
        <f t="shared" si="0"/>
        <v>6615976.8099999996</v>
      </c>
      <c r="H21" s="115">
        <f t="shared" si="1"/>
        <v>6615976.8099999996</v>
      </c>
      <c r="I21" s="107">
        <f t="shared" si="2"/>
        <v>0</v>
      </c>
      <c r="J21" s="12"/>
    </row>
    <row r="22" spans="2:10" ht="14.1" customHeight="1">
      <c r="B22" s="17" t="s">
        <v>34</v>
      </c>
      <c r="C22" s="58">
        <v>0</v>
      </c>
      <c r="D22" s="137">
        <f t="shared" si="3"/>
        <v>0</v>
      </c>
      <c r="E22" s="111">
        <f>'souhrny dle položek_kont. tab.'!B8</f>
        <v>6079180.4199999999</v>
      </c>
      <c r="F22" s="112">
        <v>0</v>
      </c>
      <c r="G22" s="113">
        <f>E22-F22</f>
        <v>6079180.4199999999</v>
      </c>
      <c r="H22" s="114">
        <f t="shared" si="1"/>
        <v>6079180.4199999999</v>
      </c>
      <c r="I22" s="71">
        <f t="shared" si="2"/>
        <v>0</v>
      </c>
      <c r="J22" s="12"/>
    </row>
    <row r="23" spans="2:10" ht="14.1" customHeight="1">
      <c r="B23" s="17" t="s">
        <v>35</v>
      </c>
      <c r="C23" s="47">
        <v>0</v>
      </c>
      <c r="D23" s="130">
        <f t="shared" si="3"/>
        <v>0</v>
      </c>
      <c r="E23" s="111">
        <v>0</v>
      </c>
      <c r="F23" s="112">
        <v>0</v>
      </c>
      <c r="G23" s="113">
        <f t="shared" si="0"/>
        <v>0</v>
      </c>
      <c r="H23" s="114">
        <f t="shared" si="1"/>
        <v>0</v>
      </c>
      <c r="I23" s="71">
        <f t="shared" si="2"/>
        <v>0</v>
      </c>
      <c r="J23" s="12"/>
    </row>
    <row r="24" spans="2:10" ht="14.1" customHeight="1">
      <c r="B24" s="17" t="s">
        <v>36</v>
      </c>
      <c r="C24" s="47">
        <v>0</v>
      </c>
      <c r="D24" s="130">
        <f t="shared" si="3"/>
        <v>0</v>
      </c>
      <c r="E24" s="111">
        <f>'souhrny dle položek_kont. tab.'!B9</f>
        <v>525640</v>
      </c>
      <c r="F24" s="112">
        <v>0</v>
      </c>
      <c r="G24" s="113">
        <f t="shared" si="0"/>
        <v>525640</v>
      </c>
      <c r="H24" s="114">
        <f t="shared" si="1"/>
        <v>525640</v>
      </c>
      <c r="I24" s="71">
        <f t="shared" si="2"/>
        <v>0</v>
      </c>
      <c r="J24" s="12"/>
    </row>
    <row r="25" spans="2:10" ht="14.1" customHeight="1">
      <c r="B25" s="17" t="s">
        <v>37</v>
      </c>
      <c r="C25" s="47">
        <v>0</v>
      </c>
      <c r="D25" s="130">
        <f t="shared" si="3"/>
        <v>0</v>
      </c>
      <c r="E25" s="111">
        <v>0</v>
      </c>
      <c r="F25" s="112">
        <v>0</v>
      </c>
      <c r="G25" s="113">
        <f t="shared" si="0"/>
        <v>0</v>
      </c>
      <c r="H25" s="114">
        <f t="shared" si="1"/>
        <v>0</v>
      </c>
      <c r="I25" s="71">
        <f t="shared" si="2"/>
        <v>0</v>
      </c>
      <c r="J25" s="12"/>
    </row>
    <row r="26" spans="2:10" ht="14.1" customHeight="1">
      <c r="B26" s="19" t="s">
        <v>38</v>
      </c>
      <c r="C26" s="58">
        <v>0</v>
      </c>
      <c r="D26" s="137">
        <f t="shared" si="3"/>
        <v>0</v>
      </c>
      <c r="E26" s="111">
        <f>'souhrny dle položek_kont. tab.'!B10</f>
        <v>11156.39</v>
      </c>
      <c r="F26" s="112">
        <v>0</v>
      </c>
      <c r="G26" s="113">
        <f t="shared" si="0"/>
        <v>11156.39</v>
      </c>
      <c r="H26" s="114">
        <f t="shared" si="1"/>
        <v>11156.39</v>
      </c>
      <c r="I26" s="71">
        <f t="shared" si="2"/>
        <v>0</v>
      </c>
      <c r="J26" s="12"/>
    </row>
    <row r="27" spans="2:10" ht="25.5">
      <c r="B27" s="20" t="s">
        <v>1400</v>
      </c>
      <c r="C27" s="55">
        <f>SUM(C28:C29)</f>
        <v>450000</v>
      </c>
      <c r="D27" s="133">
        <f t="shared" si="3"/>
        <v>17626.321974148061</v>
      </c>
      <c r="E27" s="55">
        <v>1964708</v>
      </c>
      <c r="F27" s="55">
        <f t="shared" ref="F27" si="5">SUM(F28:F29)</f>
        <v>0</v>
      </c>
      <c r="G27" s="110">
        <f t="shared" si="0"/>
        <v>1964708</v>
      </c>
      <c r="H27" s="143">
        <f t="shared" si="1"/>
        <v>1514708</v>
      </c>
      <c r="I27" s="144">
        <f t="shared" si="2"/>
        <v>4.3660177777777776</v>
      </c>
      <c r="J27" s="12"/>
    </row>
    <row r="28" spans="2:10">
      <c r="B28" s="17" t="s">
        <v>1401</v>
      </c>
      <c r="C28" s="47">
        <v>450000</v>
      </c>
      <c r="D28" s="130">
        <f t="shared" si="3"/>
        <v>17626.321974148061</v>
      </c>
      <c r="E28" s="116">
        <v>0</v>
      </c>
      <c r="F28" s="112">
        <v>0</v>
      </c>
      <c r="G28" s="113">
        <f t="shared" si="0"/>
        <v>0</v>
      </c>
      <c r="H28" s="114">
        <f t="shared" si="1"/>
        <v>-450000</v>
      </c>
      <c r="I28" s="71">
        <f t="shared" si="2"/>
        <v>0</v>
      </c>
      <c r="J28" s="12"/>
    </row>
    <row r="29" spans="2:10">
      <c r="B29" s="17" t="s">
        <v>1402</v>
      </c>
      <c r="C29" s="47">
        <v>0</v>
      </c>
      <c r="D29" s="130">
        <f t="shared" si="3"/>
        <v>0</v>
      </c>
      <c r="E29" s="116">
        <v>0</v>
      </c>
      <c r="F29" s="112">
        <v>0</v>
      </c>
      <c r="G29" s="113">
        <f t="shared" si="0"/>
        <v>0</v>
      </c>
      <c r="H29" s="114">
        <f t="shared" si="1"/>
        <v>0</v>
      </c>
      <c r="I29" s="71">
        <f t="shared" si="2"/>
        <v>0</v>
      </c>
      <c r="J29" s="12"/>
    </row>
    <row r="30" spans="2:10" ht="30" customHeight="1">
      <c r="B30" s="52" t="s">
        <v>1403</v>
      </c>
      <c r="C30" s="59">
        <f>C13+C14+C21</f>
        <v>4920000</v>
      </c>
      <c r="D30" s="138">
        <f t="shared" si="3"/>
        <v>192714.4535840188</v>
      </c>
      <c r="E30" s="59">
        <f>E13+E14+E21</f>
        <v>10921217.480000002</v>
      </c>
      <c r="F30" s="59">
        <f>F13+F14+F21</f>
        <v>0</v>
      </c>
      <c r="G30" s="117">
        <f>E30-F30</f>
        <v>10921217.480000002</v>
      </c>
      <c r="H30" s="118">
        <f t="shared" si="1"/>
        <v>6001217.4800000023</v>
      </c>
      <c r="I30" s="74">
        <f t="shared" si="2"/>
        <v>2.2197596504065045</v>
      </c>
      <c r="J30" s="12"/>
    </row>
    <row r="31" spans="2:10" ht="25.5">
      <c r="B31" s="21" t="s">
        <v>1404</v>
      </c>
      <c r="C31" s="55">
        <f>C27+C30</f>
        <v>5370000</v>
      </c>
      <c r="D31" s="133">
        <f t="shared" si="3"/>
        <v>210340.77555816685</v>
      </c>
      <c r="E31" s="119">
        <f>E27+E30</f>
        <v>12885925.480000002</v>
      </c>
      <c r="F31" s="55">
        <f>F27+F30</f>
        <v>0</v>
      </c>
      <c r="G31" s="110">
        <f>E31-F31</f>
        <v>12885925.480000002</v>
      </c>
      <c r="H31" s="115">
        <f t="shared" si="1"/>
        <v>7515925.4800000023</v>
      </c>
      <c r="I31" s="72">
        <f t="shared" si="2"/>
        <v>2.3996136834264434</v>
      </c>
      <c r="J31" s="12"/>
    </row>
    <row r="32" spans="2:10">
      <c r="B32" s="21" t="s">
        <v>1405</v>
      </c>
      <c r="C32" s="55">
        <v>543584.76</v>
      </c>
      <c r="D32" s="133">
        <f t="shared" si="3"/>
        <v>21292</v>
      </c>
      <c r="E32" s="55">
        <f>'souhrny dle položek_kont. tab.'!B11</f>
        <v>529872.71</v>
      </c>
      <c r="F32" s="55">
        <v>0</v>
      </c>
      <c r="G32" s="110">
        <f t="shared" si="0"/>
        <v>529872.71</v>
      </c>
      <c r="H32" s="115">
        <f t="shared" si="1"/>
        <v>-13712.050000000047</v>
      </c>
      <c r="I32" s="72">
        <f t="shared" si="2"/>
        <v>0.97477477109549571</v>
      </c>
      <c r="J32" s="12"/>
    </row>
    <row r="33" spans="2:10" ht="15.75" thickBot="1">
      <c r="B33" s="22" t="s">
        <v>1406</v>
      </c>
      <c r="C33" s="64"/>
      <c r="D33" s="135">
        <f t="shared" si="3"/>
        <v>0</v>
      </c>
      <c r="E33" s="64">
        <f>'souhrny dle položek_kont. tab.'!B12</f>
        <v>7198946.6799999997</v>
      </c>
      <c r="F33" s="64">
        <v>0</v>
      </c>
      <c r="G33" s="64">
        <f t="shared" si="0"/>
        <v>7198946.6799999997</v>
      </c>
      <c r="H33" s="120">
        <f t="shared" si="1"/>
        <v>7198946.6799999997</v>
      </c>
      <c r="I33" s="75">
        <f t="shared" si="2"/>
        <v>0</v>
      </c>
      <c r="J33" s="12"/>
    </row>
    <row r="34" spans="2:10" ht="24" customHeight="1" thickBot="1">
      <c r="B34" s="70"/>
      <c r="C34" s="23"/>
      <c r="D34" s="24"/>
      <c r="E34" s="51"/>
      <c r="F34" s="51"/>
      <c r="G34" s="51"/>
      <c r="H34" s="12"/>
      <c r="I34" s="12"/>
      <c r="J34" s="12"/>
    </row>
    <row r="35" spans="2:10" ht="25.5">
      <c r="B35" s="161" t="s">
        <v>39</v>
      </c>
      <c r="C35" s="65" t="s">
        <v>22</v>
      </c>
      <c r="D35" s="66" t="s">
        <v>22</v>
      </c>
      <c r="E35" s="67" t="s">
        <v>110</v>
      </c>
      <c r="F35" s="67" t="s">
        <v>109</v>
      </c>
      <c r="G35" s="78" t="s">
        <v>21</v>
      </c>
      <c r="H35" s="76" t="s">
        <v>168</v>
      </c>
      <c r="I35" s="82" t="s">
        <v>169</v>
      </c>
      <c r="J35" s="12"/>
    </row>
    <row r="36" spans="2:10" ht="12.75" customHeight="1">
      <c r="B36" s="162"/>
      <c r="C36" s="87" t="s">
        <v>515</v>
      </c>
      <c r="D36" s="87" t="s">
        <v>515</v>
      </c>
      <c r="E36" s="87" t="s">
        <v>515</v>
      </c>
      <c r="F36" s="87" t="s">
        <v>515</v>
      </c>
      <c r="G36" s="87" t="s">
        <v>515</v>
      </c>
      <c r="H36" s="87" t="s">
        <v>515</v>
      </c>
      <c r="I36" s="63" t="s">
        <v>515</v>
      </c>
      <c r="J36" s="12"/>
    </row>
    <row r="37" spans="2:10" ht="15.75" thickBot="1">
      <c r="B37" s="163"/>
      <c r="C37" s="94" t="s">
        <v>23</v>
      </c>
      <c r="D37" s="95" t="s">
        <v>24</v>
      </c>
      <c r="E37" s="96" t="s">
        <v>23</v>
      </c>
      <c r="F37" s="96" t="s">
        <v>23</v>
      </c>
      <c r="G37" s="97" t="s">
        <v>23</v>
      </c>
      <c r="H37" s="89" t="s">
        <v>23</v>
      </c>
      <c r="I37" s="98" t="s">
        <v>170</v>
      </c>
      <c r="J37" s="12"/>
    </row>
    <row r="38" spans="2:10" ht="15.75" customHeight="1">
      <c r="B38" s="99" t="s">
        <v>1407</v>
      </c>
      <c r="C38" s="100">
        <f>C39+C40+C41+C42+C43+C44+C50+C55+C59+C64</f>
        <v>1071600</v>
      </c>
      <c r="D38" s="127">
        <f>C38/25.53</f>
        <v>41974.148061104584</v>
      </c>
      <c r="E38" s="100">
        <f>E39+E40+E41+E42+E43+E44+E50+E55+E59+E64</f>
        <v>814202.1399999999</v>
      </c>
      <c r="F38" s="100">
        <f>F39+F40+F41+F42+F43+F44+F50+F55+F59+F64</f>
        <v>0</v>
      </c>
      <c r="G38" s="108">
        <f t="shared" ref="G38:G69" si="6">E38-F38</f>
        <v>814202.1399999999</v>
      </c>
      <c r="H38" s="121">
        <f t="shared" ref="H38:H69" si="7">G38-C38</f>
        <v>-257397.8600000001</v>
      </c>
      <c r="I38" s="101">
        <f t="shared" ref="I38:I69" si="8">IFERROR(G38/C38,0)</f>
        <v>0.75980042926465086</v>
      </c>
      <c r="J38" s="12"/>
    </row>
    <row r="39" spans="2:10" ht="12.75" customHeight="1">
      <c r="B39" s="25" t="s">
        <v>40</v>
      </c>
      <c r="C39" s="26">
        <v>90000</v>
      </c>
      <c r="D39" s="128">
        <f t="shared" ref="D39:D102" si="9">C39/25.53</f>
        <v>3525.2643948296122</v>
      </c>
      <c r="E39" s="122">
        <f>'souhrny dle položek_kont. tab.'!B13</f>
        <v>86263.69</v>
      </c>
      <c r="F39" s="122">
        <v>0</v>
      </c>
      <c r="G39" s="122">
        <f t="shared" si="6"/>
        <v>86263.69</v>
      </c>
      <c r="H39" s="123">
        <f t="shared" si="7"/>
        <v>-3736.3099999999977</v>
      </c>
      <c r="I39" s="73">
        <f t="shared" si="8"/>
        <v>0.9584854444444445</v>
      </c>
      <c r="J39" s="12"/>
    </row>
    <row r="40" spans="2:10" ht="12.75" customHeight="1">
      <c r="B40" s="27" t="s">
        <v>41</v>
      </c>
      <c r="C40" s="26">
        <v>18000</v>
      </c>
      <c r="D40" s="128">
        <f t="shared" si="9"/>
        <v>705.05287896592245</v>
      </c>
      <c r="E40" s="122">
        <f>'souhrny dle položek_kont. tab.'!B14</f>
        <v>21615.740000000005</v>
      </c>
      <c r="F40" s="122">
        <v>0</v>
      </c>
      <c r="G40" s="122">
        <f t="shared" si="6"/>
        <v>21615.740000000005</v>
      </c>
      <c r="H40" s="123">
        <f t="shared" si="7"/>
        <v>3615.7400000000052</v>
      </c>
      <c r="I40" s="73">
        <f t="shared" si="8"/>
        <v>1.2008744444444448</v>
      </c>
      <c r="J40" s="12"/>
    </row>
    <row r="41" spans="2:10" ht="12.75" customHeight="1">
      <c r="B41" s="25" t="s">
        <v>42</v>
      </c>
      <c r="C41" s="26">
        <v>72000</v>
      </c>
      <c r="D41" s="128">
        <f t="shared" si="9"/>
        <v>2820.2115158636898</v>
      </c>
      <c r="E41" s="122">
        <v>0</v>
      </c>
      <c r="F41" s="122">
        <v>0</v>
      </c>
      <c r="G41" s="122">
        <f t="shared" si="6"/>
        <v>0</v>
      </c>
      <c r="H41" s="123">
        <f t="shared" si="7"/>
        <v>-72000</v>
      </c>
      <c r="I41" s="73">
        <f t="shared" si="8"/>
        <v>0</v>
      </c>
      <c r="J41" s="12"/>
    </row>
    <row r="42" spans="2:10" ht="12.75" customHeight="1">
      <c r="B42" s="25" t="s">
        <v>43</v>
      </c>
      <c r="C42" s="26">
        <v>27000</v>
      </c>
      <c r="D42" s="128">
        <f t="shared" si="9"/>
        <v>1057.5793184488837</v>
      </c>
      <c r="E42" s="122">
        <v>0</v>
      </c>
      <c r="F42" s="122">
        <v>0</v>
      </c>
      <c r="G42" s="122">
        <f t="shared" si="6"/>
        <v>0</v>
      </c>
      <c r="H42" s="123">
        <f t="shared" si="7"/>
        <v>-27000</v>
      </c>
      <c r="I42" s="73">
        <f t="shared" si="8"/>
        <v>0</v>
      </c>
      <c r="J42" s="12"/>
    </row>
    <row r="43" spans="2:10" ht="12.75" customHeight="1">
      <c r="B43" s="25" t="s">
        <v>44</v>
      </c>
      <c r="C43" s="26">
        <v>90000</v>
      </c>
      <c r="D43" s="128">
        <f t="shared" si="9"/>
        <v>3525.2643948296122</v>
      </c>
      <c r="E43" s="122">
        <f>'souhrny dle položek_kont. tab.'!B15</f>
        <v>38598.26</v>
      </c>
      <c r="F43" s="122">
        <v>0</v>
      </c>
      <c r="G43" s="122">
        <f t="shared" si="6"/>
        <v>38598.26</v>
      </c>
      <c r="H43" s="123">
        <f t="shared" si="7"/>
        <v>-51401.74</v>
      </c>
      <c r="I43" s="73">
        <f t="shared" si="8"/>
        <v>0.42886955555555556</v>
      </c>
      <c r="J43" s="12"/>
    </row>
    <row r="44" spans="2:10" ht="12.75" customHeight="1">
      <c r="B44" s="25" t="s">
        <v>45</v>
      </c>
      <c r="C44" s="28">
        <f>SUM(C45:C49)</f>
        <v>43000</v>
      </c>
      <c r="D44" s="129">
        <f t="shared" si="9"/>
        <v>1684.2929886408147</v>
      </c>
      <c r="E44" s="28">
        <f>SUM(E45:E49)</f>
        <v>38166.49</v>
      </c>
      <c r="F44" s="28">
        <v>0</v>
      </c>
      <c r="G44" s="122">
        <f t="shared" si="6"/>
        <v>38166.49</v>
      </c>
      <c r="H44" s="123">
        <f t="shared" si="7"/>
        <v>-4833.510000000002</v>
      </c>
      <c r="I44" s="73">
        <f t="shared" si="8"/>
        <v>0.88759279069767438</v>
      </c>
      <c r="J44" s="12"/>
    </row>
    <row r="45" spans="2:10" ht="12.75" customHeight="1">
      <c r="B45" s="29" t="s">
        <v>46</v>
      </c>
      <c r="C45" s="30">
        <v>15000</v>
      </c>
      <c r="D45" s="130">
        <f t="shared" si="9"/>
        <v>587.54406580493537</v>
      </c>
      <c r="E45" s="111">
        <v>0</v>
      </c>
      <c r="F45" s="111">
        <v>0</v>
      </c>
      <c r="G45" s="111">
        <f t="shared" si="6"/>
        <v>0</v>
      </c>
      <c r="H45" s="114">
        <f t="shared" si="7"/>
        <v>-15000</v>
      </c>
      <c r="I45" s="71">
        <f t="shared" si="8"/>
        <v>0</v>
      </c>
      <c r="J45" s="12"/>
    </row>
    <row r="46" spans="2:10" ht="12.75" customHeight="1">
      <c r="B46" s="29" t="s">
        <v>47</v>
      </c>
      <c r="C46" s="30">
        <v>0</v>
      </c>
      <c r="D46" s="130">
        <f t="shared" si="9"/>
        <v>0</v>
      </c>
      <c r="E46" s="111">
        <v>0</v>
      </c>
      <c r="F46" s="111">
        <v>0</v>
      </c>
      <c r="G46" s="111">
        <f t="shared" si="6"/>
        <v>0</v>
      </c>
      <c r="H46" s="114">
        <f t="shared" si="7"/>
        <v>0</v>
      </c>
      <c r="I46" s="71">
        <f t="shared" si="8"/>
        <v>0</v>
      </c>
      <c r="J46" s="12"/>
    </row>
    <row r="47" spans="2:10" ht="14.25" customHeight="1">
      <c r="B47" s="29" t="s">
        <v>48</v>
      </c>
      <c r="C47" s="30">
        <v>15000</v>
      </c>
      <c r="D47" s="130">
        <f t="shared" si="9"/>
        <v>587.54406580493537</v>
      </c>
      <c r="E47" s="111">
        <f>'souhrny dle položek_kont. tab.'!B16</f>
        <v>6483.5599999999995</v>
      </c>
      <c r="F47" s="111">
        <v>0</v>
      </c>
      <c r="G47" s="111">
        <f t="shared" si="6"/>
        <v>6483.5599999999995</v>
      </c>
      <c r="H47" s="114">
        <f t="shared" si="7"/>
        <v>-8516.44</v>
      </c>
      <c r="I47" s="71">
        <f t="shared" si="8"/>
        <v>0.43223733333333331</v>
      </c>
      <c r="J47" s="12"/>
    </row>
    <row r="48" spans="2:10" ht="12.75" customHeight="1">
      <c r="B48" s="29" t="s">
        <v>49</v>
      </c>
      <c r="C48" s="30">
        <v>5000</v>
      </c>
      <c r="D48" s="130">
        <f t="shared" si="9"/>
        <v>195.84802193497845</v>
      </c>
      <c r="E48" s="111">
        <f>'souhrny dle položek_kont. tab.'!B17</f>
        <v>1123.53</v>
      </c>
      <c r="F48" s="111">
        <v>0</v>
      </c>
      <c r="G48" s="111">
        <f t="shared" si="6"/>
        <v>1123.53</v>
      </c>
      <c r="H48" s="114">
        <f t="shared" si="7"/>
        <v>-3876.4700000000003</v>
      </c>
      <c r="I48" s="71">
        <f t="shared" si="8"/>
        <v>0.22470599999999999</v>
      </c>
      <c r="J48" s="12"/>
    </row>
    <row r="49" spans="2:10" ht="12.75" customHeight="1">
      <c r="B49" s="29" t="s">
        <v>50</v>
      </c>
      <c r="C49" s="30">
        <v>8000</v>
      </c>
      <c r="D49" s="130">
        <f t="shared" si="9"/>
        <v>313.35683509596549</v>
      </c>
      <c r="E49" s="111">
        <f>'souhrny dle položek_kont. tab.'!B18</f>
        <v>30559.399999999998</v>
      </c>
      <c r="F49" s="111">
        <v>0</v>
      </c>
      <c r="G49" s="111">
        <f t="shared" si="6"/>
        <v>30559.399999999998</v>
      </c>
      <c r="H49" s="114">
        <f t="shared" si="7"/>
        <v>22559.399999999998</v>
      </c>
      <c r="I49" s="71">
        <f t="shared" si="8"/>
        <v>3.8199249999999996</v>
      </c>
      <c r="J49" s="12"/>
    </row>
    <row r="50" spans="2:10">
      <c r="B50" s="25" t="s">
        <v>51</v>
      </c>
      <c r="C50" s="28">
        <f>SUM(C51:C54)</f>
        <v>185000</v>
      </c>
      <c r="D50" s="129">
        <f t="shared" si="9"/>
        <v>7246.376811594203</v>
      </c>
      <c r="E50" s="28">
        <f t="shared" ref="E50:F50" si="10">SUM(E51:E54)</f>
        <v>183452</v>
      </c>
      <c r="F50" s="28">
        <f t="shared" si="10"/>
        <v>0</v>
      </c>
      <c r="G50" s="122">
        <f t="shared" si="6"/>
        <v>183452</v>
      </c>
      <c r="H50" s="123">
        <f t="shared" si="7"/>
        <v>-1548</v>
      </c>
      <c r="I50" s="73">
        <f t="shared" si="8"/>
        <v>0.99163243243243249</v>
      </c>
      <c r="J50" s="12"/>
    </row>
    <row r="51" spans="2:10" ht="12.75" customHeight="1">
      <c r="B51" s="31" t="s">
        <v>52</v>
      </c>
      <c r="C51" s="30">
        <v>185000</v>
      </c>
      <c r="D51" s="130">
        <f t="shared" si="9"/>
        <v>7246.376811594203</v>
      </c>
      <c r="E51" s="111">
        <f>'souhrny dle položek_kont. tab.'!B19</f>
        <v>183452</v>
      </c>
      <c r="F51" s="111">
        <v>0</v>
      </c>
      <c r="G51" s="111">
        <f t="shared" si="6"/>
        <v>183452</v>
      </c>
      <c r="H51" s="114">
        <f t="shared" si="7"/>
        <v>-1548</v>
      </c>
      <c r="I51" s="71">
        <f t="shared" si="8"/>
        <v>0.99163243243243249</v>
      </c>
      <c r="J51" s="12"/>
    </row>
    <row r="52" spans="2:10">
      <c r="B52" s="31" t="s">
        <v>53</v>
      </c>
      <c r="C52" s="30">
        <v>0</v>
      </c>
      <c r="D52" s="130">
        <f t="shared" si="9"/>
        <v>0</v>
      </c>
      <c r="E52" s="111">
        <v>0</v>
      </c>
      <c r="F52" s="111">
        <v>0</v>
      </c>
      <c r="G52" s="111">
        <f t="shared" si="6"/>
        <v>0</v>
      </c>
      <c r="H52" s="114">
        <f t="shared" si="7"/>
        <v>0</v>
      </c>
      <c r="I52" s="71">
        <f t="shared" si="8"/>
        <v>0</v>
      </c>
      <c r="J52" s="12"/>
    </row>
    <row r="53" spans="2:10" ht="12.75" customHeight="1">
      <c r="B53" s="31" t="s">
        <v>54</v>
      </c>
      <c r="C53" s="30">
        <v>0</v>
      </c>
      <c r="D53" s="130">
        <f t="shared" si="9"/>
        <v>0</v>
      </c>
      <c r="E53" s="111">
        <v>0</v>
      </c>
      <c r="F53" s="111">
        <v>0</v>
      </c>
      <c r="G53" s="111">
        <f t="shared" si="6"/>
        <v>0</v>
      </c>
      <c r="H53" s="114">
        <f t="shared" si="7"/>
        <v>0</v>
      </c>
      <c r="I53" s="71">
        <f t="shared" si="8"/>
        <v>0</v>
      </c>
      <c r="J53" s="12"/>
    </row>
    <row r="54" spans="2:10" ht="12.75" customHeight="1">
      <c r="B54" s="31" t="s">
        <v>55</v>
      </c>
      <c r="C54" s="30">
        <v>0</v>
      </c>
      <c r="D54" s="130">
        <f t="shared" si="9"/>
        <v>0</v>
      </c>
      <c r="E54" s="111">
        <v>0</v>
      </c>
      <c r="F54" s="111">
        <v>0</v>
      </c>
      <c r="G54" s="111">
        <f t="shared" si="6"/>
        <v>0</v>
      </c>
      <c r="H54" s="114">
        <f t="shared" si="7"/>
        <v>0</v>
      </c>
      <c r="I54" s="71">
        <f t="shared" si="8"/>
        <v>0</v>
      </c>
      <c r="J54" s="12"/>
    </row>
    <row r="55" spans="2:10">
      <c r="B55" s="25" t="s">
        <v>56</v>
      </c>
      <c r="C55" s="28">
        <f>SUM(C56:C58)</f>
        <v>185000</v>
      </c>
      <c r="D55" s="129">
        <f t="shared" si="9"/>
        <v>7246.376811594203</v>
      </c>
      <c r="E55" s="28">
        <f>SUM(E56:E58)</f>
        <v>199290.78</v>
      </c>
      <c r="F55" s="28">
        <f>SUM(F56:F58)</f>
        <v>0</v>
      </c>
      <c r="G55" s="122">
        <f t="shared" si="6"/>
        <v>199290.78</v>
      </c>
      <c r="H55" s="123">
        <f t="shared" si="7"/>
        <v>14290.779999999999</v>
      </c>
      <c r="I55" s="73">
        <f t="shared" si="8"/>
        <v>1.0772474594594594</v>
      </c>
      <c r="J55" s="12"/>
    </row>
    <row r="56" spans="2:10">
      <c r="B56" s="29" t="s">
        <v>57</v>
      </c>
      <c r="C56" s="30">
        <v>60000</v>
      </c>
      <c r="D56" s="130">
        <f t="shared" si="9"/>
        <v>2350.1762632197415</v>
      </c>
      <c r="E56" s="111">
        <f>'souhrny dle položek_kont. tab.'!B20</f>
        <v>78550.78</v>
      </c>
      <c r="F56" s="111">
        <v>0</v>
      </c>
      <c r="G56" s="111">
        <f t="shared" si="6"/>
        <v>78550.78</v>
      </c>
      <c r="H56" s="114">
        <f t="shared" si="7"/>
        <v>18550.78</v>
      </c>
      <c r="I56" s="71">
        <f t="shared" si="8"/>
        <v>1.3091796666666666</v>
      </c>
      <c r="J56" s="12"/>
    </row>
    <row r="57" spans="2:10">
      <c r="B57" s="29" t="s">
        <v>58</v>
      </c>
      <c r="C57" s="30">
        <v>84000</v>
      </c>
      <c r="D57" s="130">
        <f t="shared" si="9"/>
        <v>3290.2467685076381</v>
      </c>
      <c r="E57" s="111">
        <f>'souhrny dle položek_kont. tab.'!B21</f>
        <v>120740</v>
      </c>
      <c r="F57" s="111">
        <v>0</v>
      </c>
      <c r="G57" s="111">
        <f t="shared" si="6"/>
        <v>120740</v>
      </c>
      <c r="H57" s="114">
        <f t="shared" si="7"/>
        <v>36740</v>
      </c>
      <c r="I57" s="71">
        <f t="shared" si="8"/>
        <v>1.4373809523809524</v>
      </c>
      <c r="J57" s="12"/>
    </row>
    <row r="58" spans="2:10">
      <c r="B58" s="29" t="s">
        <v>59</v>
      </c>
      <c r="C58" s="30">
        <v>41000</v>
      </c>
      <c r="D58" s="130">
        <f t="shared" si="9"/>
        <v>1605.9537798668232</v>
      </c>
      <c r="E58" s="111">
        <v>0</v>
      </c>
      <c r="F58" s="116">
        <v>0</v>
      </c>
      <c r="G58" s="111">
        <f t="shared" si="6"/>
        <v>0</v>
      </c>
      <c r="H58" s="114">
        <f t="shared" si="7"/>
        <v>-41000</v>
      </c>
      <c r="I58" s="71">
        <f t="shared" si="8"/>
        <v>0</v>
      </c>
      <c r="J58" s="12"/>
    </row>
    <row r="59" spans="2:10" s="3" customFormat="1" ht="12.75" customHeight="1">
      <c r="B59" s="25" t="s">
        <v>60</v>
      </c>
      <c r="C59" s="28">
        <f>SUM(C60:C63)</f>
        <v>77600</v>
      </c>
      <c r="D59" s="129">
        <f t="shared" si="9"/>
        <v>3039.5613004308657</v>
      </c>
      <c r="E59" s="28">
        <f>SUM(E60:E63)</f>
        <v>53320.85</v>
      </c>
      <c r="F59" s="28">
        <f>SUM(F60:F63)</f>
        <v>0</v>
      </c>
      <c r="G59" s="122">
        <f t="shared" si="6"/>
        <v>53320.85</v>
      </c>
      <c r="H59" s="123">
        <f t="shared" si="7"/>
        <v>-24279.15</v>
      </c>
      <c r="I59" s="73">
        <f t="shared" si="8"/>
        <v>0.6871243556701031</v>
      </c>
      <c r="J59" s="13"/>
    </row>
    <row r="60" spans="2:10" s="3" customFormat="1" ht="12.75" customHeight="1">
      <c r="B60" s="29" t="s">
        <v>61</v>
      </c>
      <c r="C60" s="30">
        <v>45000</v>
      </c>
      <c r="D60" s="130">
        <f t="shared" si="9"/>
        <v>1762.6321974148061</v>
      </c>
      <c r="E60" s="111">
        <f>'souhrny dle položek_kont. tab.'!B22</f>
        <v>37000</v>
      </c>
      <c r="F60" s="111">
        <v>0</v>
      </c>
      <c r="G60" s="111">
        <f t="shared" si="6"/>
        <v>37000</v>
      </c>
      <c r="H60" s="114">
        <f t="shared" si="7"/>
        <v>-8000</v>
      </c>
      <c r="I60" s="71">
        <f t="shared" si="8"/>
        <v>0.82222222222222219</v>
      </c>
      <c r="J60" s="13"/>
    </row>
    <row r="61" spans="2:10" s="3" customFormat="1">
      <c r="B61" s="29" t="s">
        <v>62</v>
      </c>
      <c r="C61" s="30">
        <v>21600</v>
      </c>
      <c r="D61" s="130">
        <f t="shared" si="9"/>
        <v>846.06345475910689</v>
      </c>
      <c r="E61" s="111">
        <f>'souhrny dle položek_kont. tab.'!B23</f>
        <v>11723.85</v>
      </c>
      <c r="F61" s="111">
        <v>0</v>
      </c>
      <c r="G61" s="111">
        <f t="shared" si="6"/>
        <v>11723.85</v>
      </c>
      <c r="H61" s="114">
        <f t="shared" si="7"/>
        <v>-9876.15</v>
      </c>
      <c r="I61" s="71">
        <f t="shared" si="8"/>
        <v>0.54277083333333331</v>
      </c>
      <c r="J61" s="13"/>
    </row>
    <row r="62" spans="2:10" s="3" customFormat="1">
      <c r="B62" s="29" t="s">
        <v>63</v>
      </c>
      <c r="C62" s="30">
        <v>6000</v>
      </c>
      <c r="D62" s="130">
        <f t="shared" si="9"/>
        <v>235.01762632197415</v>
      </c>
      <c r="E62" s="111">
        <v>0</v>
      </c>
      <c r="F62" s="111">
        <v>0</v>
      </c>
      <c r="G62" s="111">
        <f t="shared" si="6"/>
        <v>0</v>
      </c>
      <c r="H62" s="114">
        <f t="shared" si="7"/>
        <v>-6000</v>
      </c>
      <c r="I62" s="71">
        <f t="shared" si="8"/>
        <v>0</v>
      </c>
      <c r="J62" s="13"/>
    </row>
    <row r="63" spans="2:10" s="3" customFormat="1" ht="12.75" customHeight="1">
      <c r="B63" s="29" t="s">
        <v>64</v>
      </c>
      <c r="C63" s="30">
        <v>5000</v>
      </c>
      <c r="D63" s="130">
        <f t="shared" si="9"/>
        <v>195.84802193497845</v>
      </c>
      <c r="E63" s="111">
        <f>'souhrny dle položek_kont. tab.'!B24</f>
        <v>4597</v>
      </c>
      <c r="F63" s="111">
        <v>0</v>
      </c>
      <c r="G63" s="111">
        <f t="shared" si="6"/>
        <v>4597</v>
      </c>
      <c r="H63" s="114">
        <f t="shared" si="7"/>
        <v>-403</v>
      </c>
      <c r="I63" s="71">
        <f t="shared" si="8"/>
        <v>0.9194</v>
      </c>
      <c r="J63" s="13"/>
    </row>
    <row r="64" spans="2:10" s="3" customFormat="1">
      <c r="B64" s="32" t="s">
        <v>65</v>
      </c>
      <c r="C64" s="33">
        <f>SUM(C65:C69)</f>
        <v>284000</v>
      </c>
      <c r="D64" s="131">
        <f t="shared" si="9"/>
        <v>11124.167645906777</v>
      </c>
      <c r="E64" s="33">
        <f>E65+E66+E67+E68+E69</f>
        <v>193494.33</v>
      </c>
      <c r="F64" s="33">
        <f>F65+F66+F67+F68+F69</f>
        <v>0</v>
      </c>
      <c r="G64" s="122">
        <f t="shared" si="6"/>
        <v>193494.33</v>
      </c>
      <c r="H64" s="123">
        <f t="shared" si="7"/>
        <v>-90505.670000000013</v>
      </c>
      <c r="I64" s="73">
        <f t="shared" si="8"/>
        <v>0.68131806338028167</v>
      </c>
      <c r="J64" s="13"/>
    </row>
    <row r="65" spans="2:10" s="3" customFormat="1">
      <c r="B65" s="31" t="s">
        <v>66</v>
      </c>
      <c r="C65" s="30">
        <v>20000</v>
      </c>
      <c r="D65" s="130">
        <f t="shared" si="9"/>
        <v>783.39208773991379</v>
      </c>
      <c r="E65" s="111">
        <f>'souhrny dle položek_kont. tab.'!B25</f>
        <v>2950.76</v>
      </c>
      <c r="F65" s="111">
        <v>0</v>
      </c>
      <c r="G65" s="111">
        <f t="shared" si="6"/>
        <v>2950.76</v>
      </c>
      <c r="H65" s="114">
        <f t="shared" si="7"/>
        <v>-17049.239999999998</v>
      </c>
      <c r="I65" s="71">
        <f t="shared" si="8"/>
        <v>0.147538</v>
      </c>
      <c r="J65" s="13"/>
    </row>
    <row r="66" spans="2:10" s="3" customFormat="1">
      <c r="B66" s="31" t="s">
        <v>67</v>
      </c>
      <c r="C66" s="30">
        <v>60000</v>
      </c>
      <c r="D66" s="130">
        <f t="shared" si="9"/>
        <v>2350.1762632197415</v>
      </c>
      <c r="E66" s="111">
        <f>'souhrny dle položek_kont. tab.'!B26</f>
        <v>12640.810000000001</v>
      </c>
      <c r="F66" s="111">
        <v>0</v>
      </c>
      <c r="G66" s="111">
        <f t="shared" si="6"/>
        <v>12640.810000000001</v>
      </c>
      <c r="H66" s="114">
        <f t="shared" si="7"/>
        <v>-47359.19</v>
      </c>
      <c r="I66" s="71">
        <f t="shared" si="8"/>
        <v>0.2106801666666667</v>
      </c>
      <c r="J66" s="13"/>
    </row>
    <row r="67" spans="2:10" s="3" customFormat="1">
      <c r="B67" s="31" t="s">
        <v>68</v>
      </c>
      <c r="C67" s="30">
        <v>150000</v>
      </c>
      <c r="D67" s="130">
        <f t="shared" si="9"/>
        <v>5875.4406580493533</v>
      </c>
      <c r="E67" s="111">
        <f>'souhrny dle položek_kont. tab.'!B27</f>
        <v>8669.99</v>
      </c>
      <c r="F67" s="111">
        <v>0</v>
      </c>
      <c r="G67" s="111">
        <f t="shared" si="6"/>
        <v>8669.99</v>
      </c>
      <c r="H67" s="114">
        <f t="shared" si="7"/>
        <v>-141330.01</v>
      </c>
      <c r="I67" s="71">
        <f t="shared" si="8"/>
        <v>5.7799933333333331E-2</v>
      </c>
      <c r="J67" s="13"/>
    </row>
    <row r="68" spans="2:10" s="3" customFormat="1">
      <c r="B68" s="31" t="s">
        <v>117</v>
      </c>
      <c r="C68" s="30">
        <v>27000</v>
      </c>
      <c r="D68" s="130">
        <f t="shared" si="9"/>
        <v>1057.5793184488837</v>
      </c>
      <c r="E68" s="111">
        <f>'souhrny dle položek_kont. tab.'!B28</f>
        <v>162022.35999999999</v>
      </c>
      <c r="F68" s="111">
        <v>0</v>
      </c>
      <c r="G68" s="111">
        <f t="shared" si="6"/>
        <v>162022.35999999999</v>
      </c>
      <c r="H68" s="114">
        <f t="shared" si="7"/>
        <v>135022.35999999999</v>
      </c>
      <c r="I68" s="71">
        <f t="shared" si="8"/>
        <v>6.0008281481481474</v>
      </c>
      <c r="J68" s="13"/>
    </row>
    <row r="69" spans="2:10" s="3" customFormat="1">
      <c r="B69" s="31" t="s">
        <v>118</v>
      </c>
      <c r="C69" s="30">
        <v>27000</v>
      </c>
      <c r="D69" s="130">
        <f t="shared" si="9"/>
        <v>1057.5793184488837</v>
      </c>
      <c r="E69" s="111">
        <f>'souhrny dle položek_kont. tab.'!B29</f>
        <v>7210.41</v>
      </c>
      <c r="F69" s="111">
        <v>0</v>
      </c>
      <c r="G69" s="111">
        <f t="shared" si="6"/>
        <v>7210.41</v>
      </c>
      <c r="H69" s="114">
        <f t="shared" si="7"/>
        <v>-19789.59</v>
      </c>
      <c r="I69" s="71">
        <f t="shared" si="8"/>
        <v>0.26705222222222219</v>
      </c>
      <c r="J69" s="13"/>
    </row>
    <row r="70" spans="2:10">
      <c r="B70" s="34" t="s">
        <v>69</v>
      </c>
      <c r="C70" s="35">
        <f>C71+C72+C73+C89+C95+C99+C102+C105+C106+C107+C108+C111+C114+C117+C118+C119</f>
        <v>1597216</v>
      </c>
      <c r="D70" s="132">
        <f t="shared" si="9"/>
        <v>62562.318840579705</v>
      </c>
      <c r="E70" s="124">
        <f>E71+E72+E73+E89+E95+E99+E102+E105+E106+E107+E108+E111+E114+E117+E118+E119</f>
        <v>1429786.9500000002</v>
      </c>
      <c r="F70" s="124">
        <f>F71+F72+F73+F89+F95+F99+F102+F105+F106+F107+F108+F111+F114+F117+F118+F119</f>
        <v>0</v>
      </c>
      <c r="G70" s="119">
        <f t="shared" ref="G70:G101" si="11">E70-F70</f>
        <v>1429786.9500000002</v>
      </c>
      <c r="H70" s="115">
        <f t="shared" ref="H70:H101" si="12">G70-C70</f>
        <v>-167429.04999999981</v>
      </c>
      <c r="I70" s="72">
        <f t="shared" ref="I70:I101" si="13">IFERROR(G70/C70,0)</f>
        <v>0.89517444728828177</v>
      </c>
      <c r="J70" s="12"/>
    </row>
    <row r="71" spans="2:10">
      <c r="B71" s="36" t="s">
        <v>70</v>
      </c>
      <c r="C71" s="26">
        <v>36000</v>
      </c>
      <c r="D71" s="128">
        <f t="shared" si="9"/>
        <v>1410.1057579318449</v>
      </c>
      <c r="E71" s="122">
        <f>'souhrny dle položek_kont. tab.'!B30</f>
        <v>23065.09</v>
      </c>
      <c r="F71" s="122">
        <v>0</v>
      </c>
      <c r="G71" s="122">
        <f t="shared" si="11"/>
        <v>23065.09</v>
      </c>
      <c r="H71" s="123">
        <f t="shared" si="12"/>
        <v>-12934.91</v>
      </c>
      <c r="I71" s="73">
        <f t="shared" si="13"/>
        <v>0.64069694444444447</v>
      </c>
      <c r="J71" s="12"/>
    </row>
    <row r="72" spans="2:10">
      <c r="B72" s="37" t="s">
        <v>1408</v>
      </c>
      <c r="C72" s="26">
        <v>5000</v>
      </c>
      <c r="D72" s="128">
        <f t="shared" si="9"/>
        <v>195.84802193497845</v>
      </c>
      <c r="E72" s="122">
        <v>0</v>
      </c>
      <c r="F72" s="125">
        <v>0</v>
      </c>
      <c r="G72" s="122">
        <f t="shared" si="11"/>
        <v>0</v>
      </c>
      <c r="H72" s="123">
        <f t="shared" si="12"/>
        <v>-5000</v>
      </c>
      <c r="I72" s="73">
        <f t="shared" si="13"/>
        <v>0</v>
      </c>
      <c r="J72" s="12"/>
    </row>
    <row r="73" spans="2:10">
      <c r="B73" s="37" t="s">
        <v>71</v>
      </c>
      <c r="C73" s="28">
        <f>C74+C81</f>
        <v>899816</v>
      </c>
      <c r="D73" s="129">
        <f t="shared" si="9"/>
        <v>35245.43674108891</v>
      </c>
      <c r="E73" s="122">
        <f>E74+E81</f>
        <v>999841.34000000008</v>
      </c>
      <c r="F73" s="125">
        <v>0</v>
      </c>
      <c r="G73" s="122">
        <f t="shared" si="11"/>
        <v>999841.34000000008</v>
      </c>
      <c r="H73" s="123">
        <f t="shared" si="12"/>
        <v>100025.34000000008</v>
      </c>
      <c r="I73" s="73">
        <f t="shared" si="13"/>
        <v>1.1111619931185932</v>
      </c>
      <c r="J73" s="12"/>
    </row>
    <row r="74" spans="2:10">
      <c r="B74" s="36" t="s">
        <v>111</v>
      </c>
      <c r="C74" s="28">
        <f>SUM(C75:C80)</f>
        <v>1044816</v>
      </c>
      <c r="D74" s="129">
        <f t="shared" si="9"/>
        <v>40925.029377203289</v>
      </c>
      <c r="E74" s="28">
        <f>SUM(E75:E80)</f>
        <v>999841.34000000008</v>
      </c>
      <c r="F74" s="125">
        <v>0</v>
      </c>
      <c r="G74" s="122">
        <f t="shared" si="11"/>
        <v>999841.34000000008</v>
      </c>
      <c r="H74" s="123">
        <f t="shared" si="12"/>
        <v>-44974.659999999916</v>
      </c>
      <c r="I74" s="73">
        <f t="shared" si="13"/>
        <v>0.95695446853800104</v>
      </c>
      <c r="J74" s="12"/>
    </row>
    <row r="75" spans="2:10" ht="12.75" customHeight="1">
      <c r="B75" s="17" t="s">
        <v>72</v>
      </c>
      <c r="C75" s="30">
        <v>223608</v>
      </c>
      <c r="D75" s="130">
        <f t="shared" si="9"/>
        <v>8758.6368977673319</v>
      </c>
      <c r="E75" s="111">
        <f>'souhrny dle položek_kont. tab.'!B31</f>
        <v>703818.88</v>
      </c>
      <c r="F75" s="116">
        <v>0</v>
      </c>
      <c r="G75" s="111">
        <f t="shared" si="11"/>
        <v>703818.88</v>
      </c>
      <c r="H75" s="114">
        <f t="shared" si="12"/>
        <v>480210.88</v>
      </c>
      <c r="I75" s="71">
        <f t="shared" si="13"/>
        <v>3.1475567958212585</v>
      </c>
      <c r="J75" s="12"/>
    </row>
    <row r="76" spans="2:10" ht="12.75" customHeight="1">
      <c r="B76" s="17" t="s">
        <v>73</v>
      </c>
      <c r="C76" s="30">
        <v>287496</v>
      </c>
      <c r="D76" s="130">
        <f t="shared" si="9"/>
        <v>11261.104582843713</v>
      </c>
      <c r="E76" s="111">
        <f>'souhrny dle položek_kont. tab.'!B32</f>
        <v>87120</v>
      </c>
      <c r="F76" s="116">
        <v>0</v>
      </c>
      <c r="G76" s="111">
        <f t="shared" si="11"/>
        <v>87120</v>
      </c>
      <c r="H76" s="114">
        <f t="shared" si="12"/>
        <v>-200376</v>
      </c>
      <c r="I76" s="71">
        <f t="shared" si="13"/>
        <v>0.30303030303030304</v>
      </c>
      <c r="J76" s="12"/>
    </row>
    <row r="77" spans="2:10" ht="12.75" customHeight="1">
      <c r="B77" s="17" t="s">
        <v>74</v>
      </c>
      <c r="C77" s="30">
        <v>0</v>
      </c>
      <c r="D77" s="130">
        <f t="shared" si="9"/>
        <v>0</v>
      </c>
      <c r="E77" s="111">
        <f>'souhrny dle položek_kont. tab.'!B33</f>
        <v>2057</v>
      </c>
      <c r="F77" s="116">
        <v>0</v>
      </c>
      <c r="G77" s="111">
        <f t="shared" si="11"/>
        <v>2057</v>
      </c>
      <c r="H77" s="114">
        <f t="shared" si="12"/>
        <v>2057</v>
      </c>
      <c r="I77" s="71">
        <f t="shared" si="13"/>
        <v>0</v>
      </c>
      <c r="J77" s="12"/>
    </row>
    <row r="78" spans="2:10" ht="12.75" customHeight="1">
      <c r="B78" s="17" t="s">
        <v>75</v>
      </c>
      <c r="C78" s="30">
        <v>291351</v>
      </c>
      <c r="D78" s="130">
        <f t="shared" si="9"/>
        <v>11412.103407755581</v>
      </c>
      <c r="E78" s="111">
        <f>'souhrny dle položek_kont. tab.'!B34</f>
        <v>127769.93</v>
      </c>
      <c r="F78" s="116">
        <v>0</v>
      </c>
      <c r="G78" s="111">
        <f t="shared" si="11"/>
        <v>127769.93</v>
      </c>
      <c r="H78" s="114">
        <f t="shared" si="12"/>
        <v>-163581.07</v>
      </c>
      <c r="I78" s="71">
        <f t="shared" si="13"/>
        <v>0.43854296020950673</v>
      </c>
      <c r="J78" s="12"/>
    </row>
    <row r="79" spans="2:10" ht="12.75" customHeight="1">
      <c r="B79" s="17" t="s">
        <v>76</v>
      </c>
      <c r="C79" s="30">
        <v>196768</v>
      </c>
      <c r="D79" s="130">
        <f t="shared" si="9"/>
        <v>7707.3247160203682</v>
      </c>
      <c r="E79" s="111">
        <f>'souhrny dle položek_kont. tab.'!B35</f>
        <v>65259.53</v>
      </c>
      <c r="F79" s="116">
        <v>0</v>
      </c>
      <c r="G79" s="111">
        <f t="shared" si="11"/>
        <v>65259.53</v>
      </c>
      <c r="H79" s="114">
        <f t="shared" si="12"/>
        <v>-131508.47</v>
      </c>
      <c r="I79" s="71">
        <f t="shared" si="13"/>
        <v>0.33165723085054477</v>
      </c>
      <c r="J79" s="12"/>
    </row>
    <row r="80" spans="2:10" ht="12.75" customHeight="1">
      <c r="B80" s="17" t="s">
        <v>77</v>
      </c>
      <c r="C80" s="30">
        <v>45593</v>
      </c>
      <c r="D80" s="130">
        <f t="shared" si="9"/>
        <v>1785.8597728162945</v>
      </c>
      <c r="E80" s="111">
        <f>'souhrny dle položek_kont. tab.'!B36</f>
        <v>13816</v>
      </c>
      <c r="F80" s="116">
        <v>0</v>
      </c>
      <c r="G80" s="111">
        <f t="shared" si="11"/>
        <v>13816</v>
      </c>
      <c r="H80" s="114">
        <f t="shared" si="12"/>
        <v>-31777</v>
      </c>
      <c r="I80" s="71">
        <f t="shared" si="13"/>
        <v>0.30302897374596977</v>
      </c>
      <c r="J80" s="12"/>
    </row>
    <row r="81" spans="2:10" ht="12.75" customHeight="1">
      <c r="B81" s="38" t="s">
        <v>112</v>
      </c>
      <c r="C81" s="33">
        <f>SUM(C82:C88)</f>
        <v>-145000</v>
      </c>
      <c r="D81" s="128">
        <f t="shared" si="9"/>
        <v>-5679.5926361143747</v>
      </c>
      <c r="E81" s="122">
        <f>SUM(E82:E88)</f>
        <v>0</v>
      </c>
      <c r="F81" s="122">
        <f>SUM(F82:F88)</f>
        <v>0</v>
      </c>
      <c r="G81" s="122">
        <f t="shared" si="11"/>
        <v>0</v>
      </c>
      <c r="H81" s="123">
        <f t="shared" si="12"/>
        <v>145000</v>
      </c>
      <c r="I81" s="73">
        <f t="shared" si="13"/>
        <v>0</v>
      </c>
      <c r="J81" s="12"/>
    </row>
    <row r="82" spans="2:10" ht="12.75" customHeight="1">
      <c r="B82" s="17" t="s">
        <v>78</v>
      </c>
      <c r="C82" s="30">
        <v>10000</v>
      </c>
      <c r="D82" s="130">
        <f t="shared" si="9"/>
        <v>391.6960438699569</v>
      </c>
      <c r="E82" s="111">
        <v>0</v>
      </c>
      <c r="F82" s="116">
        <v>0</v>
      </c>
      <c r="G82" s="111">
        <f t="shared" si="11"/>
        <v>0</v>
      </c>
      <c r="H82" s="114">
        <f t="shared" si="12"/>
        <v>-10000</v>
      </c>
      <c r="I82" s="71">
        <f t="shared" si="13"/>
        <v>0</v>
      </c>
      <c r="J82" s="12"/>
    </row>
    <row r="83" spans="2:10" ht="12.75" customHeight="1">
      <c r="B83" s="17" t="s">
        <v>79</v>
      </c>
      <c r="C83" s="30">
        <v>0</v>
      </c>
      <c r="D83" s="130">
        <f t="shared" si="9"/>
        <v>0</v>
      </c>
      <c r="E83" s="111">
        <v>0</v>
      </c>
      <c r="F83" s="116">
        <v>0</v>
      </c>
      <c r="G83" s="111">
        <f t="shared" si="11"/>
        <v>0</v>
      </c>
      <c r="H83" s="114">
        <f t="shared" si="12"/>
        <v>0</v>
      </c>
      <c r="I83" s="71">
        <f t="shared" si="13"/>
        <v>0</v>
      </c>
      <c r="J83" s="12"/>
    </row>
    <row r="84" spans="2:10" ht="12.75" customHeight="1">
      <c r="B84" s="17" t="s">
        <v>80</v>
      </c>
      <c r="C84" s="30">
        <v>5000</v>
      </c>
      <c r="D84" s="130">
        <f t="shared" si="9"/>
        <v>195.84802193497845</v>
      </c>
      <c r="E84" s="111">
        <v>0</v>
      </c>
      <c r="F84" s="116">
        <v>0</v>
      </c>
      <c r="G84" s="111">
        <f t="shared" si="11"/>
        <v>0</v>
      </c>
      <c r="H84" s="114">
        <f t="shared" si="12"/>
        <v>-5000</v>
      </c>
      <c r="I84" s="71">
        <f t="shared" si="13"/>
        <v>0</v>
      </c>
      <c r="J84" s="12"/>
    </row>
    <row r="85" spans="2:10" ht="12.75" customHeight="1">
      <c r="B85" s="17" t="s">
        <v>81</v>
      </c>
      <c r="C85" s="30">
        <v>30000</v>
      </c>
      <c r="D85" s="130">
        <f t="shared" si="9"/>
        <v>1175.0881316098707</v>
      </c>
      <c r="E85" s="111">
        <v>0</v>
      </c>
      <c r="F85" s="116">
        <v>0</v>
      </c>
      <c r="G85" s="111">
        <f t="shared" si="11"/>
        <v>0</v>
      </c>
      <c r="H85" s="114">
        <f t="shared" si="12"/>
        <v>-30000</v>
      </c>
      <c r="I85" s="71">
        <f t="shared" si="13"/>
        <v>0</v>
      </c>
      <c r="J85" s="12"/>
    </row>
    <row r="86" spans="2:10" ht="12.75" customHeight="1">
      <c r="B86" s="17" t="s">
        <v>82</v>
      </c>
      <c r="C86" s="30">
        <v>5000</v>
      </c>
      <c r="D86" s="130">
        <f t="shared" si="9"/>
        <v>195.84802193497845</v>
      </c>
      <c r="E86" s="111">
        <v>0</v>
      </c>
      <c r="F86" s="116">
        <v>0</v>
      </c>
      <c r="G86" s="111">
        <f t="shared" si="11"/>
        <v>0</v>
      </c>
      <c r="H86" s="114">
        <f t="shared" si="12"/>
        <v>-5000</v>
      </c>
      <c r="I86" s="71">
        <f t="shared" si="13"/>
        <v>0</v>
      </c>
      <c r="J86" s="12"/>
    </row>
    <row r="87" spans="2:10" ht="12.75" customHeight="1">
      <c r="B87" s="17" t="s">
        <v>83</v>
      </c>
      <c r="C87" s="30">
        <v>5000</v>
      </c>
      <c r="D87" s="130">
        <f t="shared" si="9"/>
        <v>195.84802193497845</v>
      </c>
      <c r="E87" s="111">
        <v>0</v>
      </c>
      <c r="F87" s="116">
        <v>0</v>
      </c>
      <c r="G87" s="111">
        <f t="shared" si="11"/>
        <v>0</v>
      </c>
      <c r="H87" s="114">
        <f t="shared" si="12"/>
        <v>-5000</v>
      </c>
      <c r="I87" s="71">
        <f t="shared" si="13"/>
        <v>0</v>
      </c>
      <c r="J87" s="12"/>
    </row>
    <row r="88" spans="2:10" ht="12.75" customHeight="1">
      <c r="B88" s="17" t="s">
        <v>84</v>
      </c>
      <c r="C88" s="30">
        <v>-200000</v>
      </c>
      <c r="D88" s="130">
        <f t="shared" si="9"/>
        <v>-7833.9208773991377</v>
      </c>
      <c r="E88" s="111">
        <v>0</v>
      </c>
      <c r="F88" s="116">
        <v>0</v>
      </c>
      <c r="G88" s="111">
        <f t="shared" si="11"/>
        <v>0</v>
      </c>
      <c r="H88" s="114">
        <f t="shared" si="12"/>
        <v>200000</v>
      </c>
      <c r="I88" s="71">
        <f t="shared" si="13"/>
        <v>0</v>
      </c>
      <c r="J88" s="12"/>
    </row>
    <row r="89" spans="2:10" ht="12.75" customHeight="1">
      <c r="B89" s="39" t="s">
        <v>85</v>
      </c>
      <c r="C89" s="28">
        <f>SUM(C90:C94)</f>
        <v>136000</v>
      </c>
      <c r="D89" s="131">
        <f t="shared" si="9"/>
        <v>5327.0661966314137</v>
      </c>
      <c r="E89" s="28">
        <f>SUM(E90:E94)</f>
        <v>36300</v>
      </c>
      <c r="F89" s="28">
        <f t="shared" ref="F89" si="14">SUM(F90:F94)</f>
        <v>0</v>
      </c>
      <c r="G89" s="122">
        <f t="shared" si="11"/>
        <v>36300</v>
      </c>
      <c r="H89" s="123">
        <f t="shared" si="12"/>
        <v>-99700</v>
      </c>
      <c r="I89" s="73">
        <f t="shared" si="13"/>
        <v>0.26691176470588235</v>
      </c>
      <c r="J89" s="12"/>
    </row>
    <row r="90" spans="2:10">
      <c r="B90" s="19" t="s">
        <v>86</v>
      </c>
      <c r="C90" s="30">
        <v>0</v>
      </c>
      <c r="D90" s="130">
        <f t="shared" si="9"/>
        <v>0</v>
      </c>
      <c r="E90" s="111">
        <v>0</v>
      </c>
      <c r="F90" s="116">
        <v>0</v>
      </c>
      <c r="G90" s="111">
        <f t="shared" si="11"/>
        <v>0</v>
      </c>
      <c r="H90" s="114">
        <f t="shared" si="12"/>
        <v>0</v>
      </c>
      <c r="I90" s="71">
        <f t="shared" si="13"/>
        <v>0</v>
      </c>
      <c r="J90" s="12"/>
    </row>
    <row r="91" spans="2:10" ht="12.75" customHeight="1">
      <c r="B91" s="19" t="s">
        <v>87</v>
      </c>
      <c r="C91" s="30">
        <v>36000</v>
      </c>
      <c r="D91" s="130">
        <f t="shared" si="9"/>
        <v>1410.1057579318449</v>
      </c>
      <c r="E91" s="111">
        <v>0</v>
      </c>
      <c r="F91" s="116">
        <v>0</v>
      </c>
      <c r="G91" s="111">
        <f t="shared" si="11"/>
        <v>0</v>
      </c>
      <c r="H91" s="114">
        <f t="shared" si="12"/>
        <v>-36000</v>
      </c>
      <c r="I91" s="71">
        <f t="shared" si="13"/>
        <v>0</v>
      </c>
      <c r="J91" s="12"/>
    </row>
    <row r="92" spans="2:10" ht="12.75" customHeight="1">
      <c r="B92" s="19" t="s">
        <v>88</v>
      </c>
      <c r="C92" s="30">
        <v>100000</v>
      </c>
      <c r="D92" s="130">
        <f t="shared" si="9"/>
        <v>3916.9604386995688</v>
      </c>
      <c r="E92" s="111">
        <f>'souhrny dle položek_kont. tab.'!B37</f>
        <v>36300</v>
      </c>
      <c r="F92" s="116">
        <v>0</v>
      </c>
      <c r="G92" s="111">
        <f t="shared" si="11"/>
        <v>36300</v>
      </c>
      <c r="H92" s="114">
        <f t="shared" si="12"/>
        <v>-63700</v>
      </c>
      <c r="I92" s="71">
        <f t="shared" si="13"/>
        <v>0.36299999999999999</v>
      </c>
      <c r="J92" s="12"/>
    </row>
    <row r="93" spans="2:10">
      <c r="B93" s="19" t="s">
        <v>89</v>
      </c>
      <c r="C93" s="30">
        <v>0</v>
      </c>
      <c r="D93" s="130">
        <f t="shared" si="9"/>
        <v>0</v>
      </c>
      <c r="E93" s="111">
        <v>0</v>
      </c>
      <c r="F93" s="116">
        <v>0</v>
      </c>
      <c r="G93" s="111">
        <f t="shared" si="11"/>
        <v>0</v>
      </c>
      <c r="H93" s="114">
        <f t="shared" si="12"/>
        <v>0</v>
      </c>
      <c r="I93" s="71">
        <f t="shared" si="13"/>
        <v>0</v>
      </c>
      <c r="J93" s="12"/>
    </row>
    <row r="94" spans="2:10">
      <c r="B94" s="19" t="s">
        <v>90</v>
      </c>
      <c r="C94" s="30">
        <v>0</v>
      </c>
      <c r="D94" s="130">
        <f t="shared" si="9"/>
        <v>0</v>
      </c>
      <c r="E94" s="111">
        <v>0</v>
      </c>
      <c r="F94" s="116">
        <v>0</v>
      </c>
      <c r="G94" s="111">
        <f t="shared" si="11"/>
        <v>0</v>
      </c>
      <c r="H94" s="114">
        <f t="shared" si="12"/>
        <v>0</v>
      </c>
      <c r="I94" s="71">
        <f t="shared" si="13"/>
        <v>0</v>
      </c>
      <c r="J94" s="12"/>
    </row>
    <row r="95" spans="2:10">
      <c r="B95" s="39" t="s">
        <v>91</v>
      </c>
      <c r="C95" s="28">
        <f>SUM(C96:C97)</f>
        <v>40000</v>
      </c>
      <c r="D95" s="131">
        <f t="shared" si="9"/>
        <v>1566.7841754798276</v>
      </c>
      <c r="E95" s="28">
        <f>SUM(E96:E98)</f>
        <v>313513.94000000006</v>
      </c>
      <c r="F95" s="28">
        <f>SUM(F96:F98)</f>
        <v>0</v>
      </c>
      <c r="G95" s="122">
        <f t="shared" si="11"/>
        <v>313513.94000000006</v>
      </c>
      <c r="H95" s="123">
        <f t="shared" si="12"/>
        <v>273513.94000000006</v>
      </c>
      <c r="I95" s="73">
        <f t="shared" si="13"/>
        <v>7.8378485000000016</v>
      </c>
      <c r="J95" s="12"/>
    </row>
    <row r="96" spans="2:10" ht="12.75" customHeight="1">
      <c r="B96" s="40" t="s">
        <v>92</v>
      </c>
      <c r="C96" s="30">
        <v>40000</v>
      </c>
      <c r="D96" s="130">
        <f t="shared" si="9"/>
        <v>1566.7841754798276</v>
      </c>
      <c r="E96" s="111">
        <f>'souhrny dle položek_kont. tab.'!B38</f>
        <v>16557.14</v>
      </c>
      <c r="F96" s="116">
        <v>0</v>
      </c>
      <c r="G96" s="111">
        <f t="shared" si="11"/>
        <v>16557.14</v>
      </c>
      <c r="H96" s="114">
        <f t="shared" si="12"/>
        <v>-23442.86</v>
      </c>
      <c r="I96" s="71">
        <f t="shared" si="13"/>
        <v>0.41392849999999998</v>
      </c>
      <c r="J96" s="12"/>
    </row>
    <row r="97" spans="2:10">
      <c r="B97" s="40" t="s">
        <v>93</v>
      </c>
      <c r="C97" s="30">
        <v>0</v>
      </c>
      <c r="D97" s="130">
        <f t="shared" si="9"/>
        <v>0</v>
      </c>
      <c r="E97" s="111">
        <v>0</v>
      </c>
      <c r="F97" s="116">
        <v>0</v>
      </c>
      <c r="G97" s="111">
        <f t="shared" si="11"/>
        <v>0</v>
      </c>
      <c r="H97" s="114">
        <f t="shared" si="12"/>
        <v>0</v>
      </c>
      <c r="I97" s="71">
        <f t="shared" si="13"/>
        <v>0</v>
      </c>
      <c r="J97" s="12"/>
    </row>
    <row r="98" spans="2:10">
      <c r="B98" s="40" t="s">
        <v>1409</v>
      </c>
      <c r="C98" s="30"/>
      <c r="D98" s="130">
        <f t="shared" si="9"/>
        <v>0</v>
      </c>
      <c r="E98" s="111">
        <f>'souhrny dle položek_kont. tab.'!B39</f>
        <v>296956.80000000005</v>
      </c>
      <c r="F98" s="116">
        <v>0</v>
      </c>
      <c r="G98" s="111">
        <f t="shared" si="11"/>
        <v>296956.80000000005</v>
      </c>
      <c r="H98" s="114">
        <f t="shared" si="12"/>
        <v>296956.80000000005</v>
      </c>
      <c r="I98" s="71">
        <f t="shared" si="13"/>
        <v>0</v>
      </c>
      <c r="J98" s="12"/>
    </row>
    <row r="99" spans="2:10" ht="12.75" customHeight="1">
      <c r="B99" s="39" t="s">
        <v>1410</v>
      </c>
      <c r="C99" s="28">
        <f>SUM(C100:C101)</f>
        <v>73000</v>
      </c>
      <c r="D99" s="131">
        <f t="shared" si="9"/>
        <v>2859.3811202506854</v>
      </c>
      <c r="E99" s="28">
        <f>SUM(E100:E101)</f>
        <v>47268.58</v>
      </c>
      <c r="F99" s="28">
        <f>SUM(F100:F101)</f>
        <v>0</v>
      </c>
      <c r="G99" s="122">
        <f t="shared" si="11"/>
        <v>47268.58</v>
      </c>
      <c r="H99" s="123">
        <f t="shared" si="12"/>
        <v>-25731.42</v>
      </c>
      <c r="I99" s="73">
        <f t="shared" si="13"/>
        <v>0.64751479452054794</v>
      </c>
      <c r="J99" s="12"/>
    </row>
    <row r="100" spans="2:10" ht="12.75" customHeight="1">
      <c r="B100" s="17" t="s">
        <v>1411</v>
      </c>
      <c r="C100" s="30">
        <v>32000</v>
      </c>
      <c r="D100" s="130">
        <f t="shared" si="9"/>
        <v>1253.427340383862</v>
      </c>
      <c r="E100" s="111">
        <f>'souhrny dle položek_kont. tab.'!B40</f>
        <v>22060.58</v>
      </c>
      <c r="F100" s="116">
        <v>0</v>
      </c>
      <c r="G100" s="111">
        <f t="shared" si="11"/>
        <v>22060.58</v>
      </c>
      <c r="H100" s="114">
        <f t="shared" si="12"/>
        <v>-9939.4199999999983</v>
      </c>
      <c r="I100" s="71">
        <f t="shared" si="13"/>
        <v>0.68939312500000005</v>
      </c>
      <c r="J100" s="12"/>
    </row>
    <row r="101" spans="2:10" ht="12.75" customHeight="1">
      <c r="B101" s="17" t="s">
        <v>1412</v>
      </c>
      <c r="C101" s="30">
        <v>41000</v>
      </c>
      <c r="D101" s="130">
        <f t="shared" si="9"/>
        <v>1605.9537798668232</v>
      </c>
      <c r="E101" s="111">
        <f>'souhrny dle položek_kont. tab.'!B41</f>
        <v>25208</v>
      </c>
      <c r="F101" s="116">
        <v>0</v>
      </c>
      <c r="G101" s="111">
        <f t="shared" si="11"/>
        <v>25208</v>
      </c>
      <c r="H101" s="114">
        <f t="shared" si="12"/>
        <v>-15792</v>
      </c>
      <c r="I101" s="71">
        <f t="shared" si="13"/>
        <v>0.61482926829268292</v>
      </c>
      <c r="J101" s="12"/>
    </row>
    <row r="102" spans="2:10">
      <c r="B102" s="39" t="s">
        <v>1413</v>
      </c>
      <c r="C102" s="28">
        <f>SUM(C103:C104)</f>
        <v>9400</v>
      </c>
      <c r="D102" s="131">
        <f t="shared" si="9"/>
        <v>368.19428123775947</v>
      </c>
      <c r="E102" s="28">
        <f>SUM(E103:E104)</f>
        <v>0</v>
      </c>
      <c r="F102" s="125">
        <v>0</v>
      </c>
      <c r="G102" s="122">
        <f t="shared" ref="G102:G133" si="15">E102-F102</f>
        <v>0</v>
      </c>
      <c r="H102" s="123">
        <f t="shared" ref="H102:H133" si="16">G102-C102</f>
        <v>-9400</v>
      </c>
      <c r="I102" s="73">
        <f t="shared" ref="I102:I136" si="17">IFERROR(G102/C102,0)</f>
        <v>0</v>
      </c>
      <c r="J102" s="12"/>
    </row>
    <row r="103" spans="2:10" ht="12.75" customHeight="1">
      <c r="B103" s="17" t="s">
        <v>1414</v>
      </c>
      <c r="C103" s="30">
        <v>5400</v>
      </c>
      <c r="D103" s="130">
        <f t="shared" ref="D103:D136" si="18">C103/25.53</f>
        <v>211.51586368977672</v>
      </c>
      <c r="E103" s="111">
        <v>0</v>
      </c>
      <c r="F103" s="116">
        <v>0</v>
      </c>
      <c r="G103" s="111">
        <f t="shared" si="15"/>
        <v>0</v>
      </c>
      <c r="H103" s="114">
        <f t="shared" si="16"/>
        <v>-5400</v>
      </c>
      <c r="I103" s="71">
        <f t="shared" si="17"/>
        <v>0</v>
      </c>
      <c r="J103" s="12"/>
    </row>
    <row r="104" spans="2:10" ht="12.75" customHeight="1">
      <c r="B104" s="17" t="s">
        <v>1415</v>
      </c>
      <c r="C104" s="30">
        <v>4000</v>
      </c>
      <c r="D104" s="130">
        <f t="shared" si="18"/>
        <v>156.67841754798275</v>
      </c>
      <c r="E104" s="111">
        <v>0</v>
      </c>
      <c r="F104" s="116">
        <v>0</v>
      </c>
      <c r="G104" s="111">
        <f t="shared" si="15"/>
        <v>0</v>
      </c>
      <c r="H104" s="114">
        <f t="shared" si="16"/>
        <v>-4000</v>
      </c>
      <c r="I104" s="71">
        <f t="shared" si="17"/>
        <v>0</v>
      </c>
      <c r="J104" s="12"/>
    </row>
    <row r="105" spans="2:10">
      <c r="B105" s="39" t="s">
        <v>1416</v>
      </c>
      <c r="C105" s="26">
        <v>30000</v>
      </c>
      <c r="D105" s="128">
        <f t="shared" si="18"/>
        <v>1175.0881316098707</v>
      </c>
      <c r="E105" s="122">
        <f>'souhrny dle položek_kont. tab.'!B42</f>
        <v>5683</v>
      </c>
      <c r="F105" s="125">
        <v>0</v>
      </c>
      <c r="G105" s="122">
        <f t="shared" si="15"/>
        <v>5683</v>
      </c>
      <c r="H105" s="123">
        <f t="shared" si="16"/>
        <v>-24317</v>
      </c>
      <c r="I105" s="73">
        <f t="shared" si="17"/>
        <v>0.18943333333333334</v>
      </c>
      <c r="J105" s="12"/>
    </row>
    <row r="106" spans="2:10">
      <c r="B106" s="39" t="s">
        <v>1417</v>
      </c>
      <c r="C106" s="26">
        <v>60000</v>
      </c>
      <c r="D106" s="128">
        <f t="shared" si="18"/>
        <v>2350.1762632197415</v>
      </c>
      <c r="E106" s="122">
        <v>0</v>
      </c>
      <c r="F106" s="125">
        <v>0</v>
      </c>
      <c r="G106" s="122">
        <f t="shared" si="15"/>
        <v>0</v>
      </c>
      <c r="H106" s="123">
        <f t="shared" si="16"/>
        <v>-60000</v>
      </c>
      <c r="I106" s="73">
        <f t="shared" si="17"/>
        <v>0</v>
      </c>
      <c r="J106" s="12"/>
    </row>
    <row r="107" spans="2:10">
      <c r="B107" s="38" t="s">
        <v>1418</v>
      </c>
      <c r="C107" s="41">
        <v>5000</v>
      </c>
      <c r="D107" s="128">
        <f t="shared" si="18"/>
        <v>195.84802193497845</v>
      </c>
      <c r="E107" s="28">
        <f>'souhrny dle položek_kont. tab.'!B43</f>
        <v>1878</v>
      </c>
      <c r="F107" s="125">
        <v>0</v>
      </c>
      <c r="G107" s="122">
        <f t="shared" si="15"/>
        <v>1878</v>
      </c>
      <c r="H107" s="123">
        <f t="shared" si="16"/>
        <v>-3122</v>
      </c>
      <c r="I107" s="73">
        <f t="shared" si="17"/>
        <v>0.37559999999999999</v>
      </c>
      <c r="J107" s="12"/>
    </row>
    <row r="108" spans="2:10">
      <c r="B108" s="39" t="s">
        <v>1419</v>
      </c>
      <c r="C108" s="28">
        <f>SUM(C109:C110)</f>
        <v>6500</v>
      </c>
      <c r="D108" s="128">
        <f t="shared" si="18"/>
        <v>254.60242851547198</v>
      </c>
      <c r="E108" s="28">
        <f t="shared" ref="E108" si="19">SUM(E109:E110)</f>
        <v>0</v>
      </c>
      <c r="F108" s="125">
        <v>0</v>
      </c>
      <c r="G108" s="122">
        <f t="shared" si="15"/>
        <v>0</v>
      </c>
      <c r="H108" s="123">
        <f t="shared" si="16"/>
        <v>-6500</v>
      </c>
      <c r="I108" s="73">
        <f t="shared" si="17"/>
        <v>0</v>
      </c>
      <c r="J108" s="12"/>
    </row>
    <row r="109" spans="2:10" ht="12.75" customHeight="1">
      <c r="B109" s="42" t="s">
        <v>1420</v>
      </c>
      <c r="C109" s="30">
        <v>4500</v>
      </c>
      <c r="D109" s="130">
        <f t="shared" si="18"/>
        <v>176.26321974148061</v>
      </c>
      <c r="E109" s="111">
        <v>0</v>
      </c>
      <c r="F109" s="116">
        <v>0</v>
      </c>
      <c r="G109" s="111">
        <f t="shared" si="15"/>
        <v>0</v>
      </c>
      <c r="H109" s="114">
        <f t="shared" si="16"/>
        <v>-4500</v>
      </c>
      <c r="I109" s="71">
        <f t="shared" si="17"/>
        <v>0</v>
      </c>
      <c r="J109" s="12"/>
    </row>
    <row r="110" spans="2:10" ht="12.75" customHeight="1">
      <c r="B110" s="42" t="s">
        <v>1421</v>
      </c>
      <c r="C110" s="30">
        <v>2000</v>
      </c>
      <c r="D110" s="130">
        <f t="shared" si="18"/>
        <v>78.339208773991373</v>
      </c>
      <c r="E110" s="111">
        <v>0</v>
      </c>
      <c r="F110" s="116">
        <v>0</v>
      </c>
      <c r="G110" s="111">
        <f t="shared" si="15"/>
        <v>0</v>
      </c>
      <c r="H110" s="114">
        <f t="shared" si="16"/>
        <v>-2000</v>
      </c>
      <c r="I110" s="71">
        <f t="shared" si="17"/>
        <v>0</v>
      </c>
      <c r="J110" s="12"/>
    </row>
    <row r="111" spans="2:10" ht="12.75" customHeight="1">
      <c r="B111" s="39" t="s">
        <v>1422</v>
      </c>
      <c r="C111" s="28">
        <f>SUM(C112:C113)</f>
        <v>15000</v>
      </c>
      <c r="D111" s="131">
        <f t="shared" si="18"/>
        <v>587.54406580493537</v>
      </c>
      <c r="E111" s="28">
        <f t="shared" ref="E111" si="20">SUM(E112:E113)</f>
        <v>0</v>
      </c>
      <c r="F111" s="125">
        <v>0</v>
      </c>
      <c r="G111" s="122">
        <f t="shared" si="15"/>
        <v>0</v>
      </c>
      <c r="H111" s="123">
        <f t="shared" si="16"/>
        <v>-15000</v>
      </c>
      <c r="I111" s="73">
        <f t="shared" si="17"/>
        <v>0</v>
      </c>
      <c r="J111" s="12"/>
    </row>
    <row r="112" spans="2:10" ht="12.75" customHeight="1">
      <c r="B112" s="42" t="s">
        <v>94</v>
      </c>
      <c r="C112" s="30">
        <v>6000</v>
      </c>
      <c r="D112" s="130">
        <f t="shared" si="18"/>
        <v>235.01762632197415</v>
      </c>
      <c r="E112" s="111">
        <v>0</v>
      </c>
      <c r="F112" s="116">
        <v>0</v>
      </c>
      <c r="G112" s="111">
        <f t="shared" si="15"/>
        <v>0</v>
      </c>
      <c r="H112" s="114">
        <f t="shared" si="16"/>
        <v>-6000</v>
      </c>
      <c r="I112" s="71">
        <f t="shared" si="17"/>
        <v>0</v>
      </c>
      <c r="J112" s="12"/>
    </row>
    <row r="113" spans="2:10" ht="12.75" customHeight="1">
      <c r="B113" s="42" t="s">
        <v>95</v>
      </c>
      <c r="C113" s="30">
        <v>9000</v>
      </c>
      <c r="D113" s="130">
        <f t="shared" si="18"/>
        <v>352.52643948296122</v>
      </c>
      <c r="E113" s="111">
        <v>0</v>
      </c>
      <c r="F113" s="116">
        <v>0</v>
      </c>
      <c r="G113" s="111">
        <f t="shared" si="15"/>
        <v>0</v>
      </c>
      <c r="H113" s="114">
        <f t="shared" si="16"/>
        <v>-9000</v>
      </c>
      <c r="I113" s="71">
        <f t="shared" si="17"/>
        <v>0</v>
      </c>
      <c r="J113" s="12"/>
    </row>
    <row r="114" spans="2:10" ht="12.75" customHeight="1">
      <c r="B114" s="39" t="s">
        <v>1423</v>
      </c>
      <c r="C114" s="28">
        <f>SUM(C115:C116)</f>
        <v>17000</v>
      </c>
      <c r="D114" s="131">
        <f t="shared" si="18"/>
        <v>665.88327457892672</v>
      </c>
      <c r="E114" s="28">
        <f t="shared" ref="E114" si="21">SUM(E115:E116)</f>
        <v>2237</v>
      </c>
      <c r="F114" s="28">
        <f>SUM(F115:F116)</f>
        <v>0</v>
      </c>
      <c r="G114" s="122">
        <f t="shared" si="15"/>
        <v>2237</v>
      </c>
      <c r="H114" s="123">
        <f t="shared" si="16"/>
        <v>-14763</v>
      </c>
      <c r="I114" s="73">
        <f t="shared" si="17"/>
        <v>0.13158823529411764</v>
      </c>
      <c r="J114" s="12"/>
    </row>
    <row r="115" spans="2:10" ht="12.75" customHeight="1">
      <c r="B115" s="42" t="s">
        <v>96</v>
      </c>
      <c r="C115" s="30">
        <v>9000</v>
      </c>
      <c r="D115" s="130">
        <f t="shared" si="18"/>
        <v>352.52643948296122</v>
      </c>
      <c r="E115" s="111">
        <v>0</v>
      </c>
      <c r="F115" s="116">
        <v>0</v>
      </c>
      <c r="G115" s="111">
        <f t="shared" si="15"/>
        <v>0</v>
      </c>
      <c r="H115" s="114">
        <f t="shared" si="16"/>
        <v>-9000</v>
      </c>
      <c r="I115" s="71">
        <f t="shared" si="17"/>
        <v>0</v>
      </c>
      <c r="J115" s="12"/>
    </row>
    <row r="116" spans="2:10" ht="12.75" customHeight="1">
      <c r="B116" s="42" t="s">
        <v>97</v>
      </c>
      <c r="C116" s="30">
        <v>8000</v>
      </c>
      <c r="D116" s="130">
        <f t="shared" si="18"/>
        <v>313.35683509596549</v>
      </c>
      <c r="E116" s="111">
        <f>'souhrny dle položek_kont. tab.'!B44</f>
        <v>2237</v>
      </c>
      <c r="F116" s="116">
        <v>0</v>
      </c>
      <c r="G116" s="111">
        <f t="shared" si="15"/>
        <v>2237</v>
      </c>
      <c r="H116" s="114">
        <f t="shared" si="16"/>
        <v>-5763</v>
      </c>
      <c r="I116" s="71">
        <f t="shared" si="17"/>
        <v>0.27962500000000001</v>
      </c>
      <c r="J116" s="12"/>
    </row>
    <row r="117" spans="2:10" ht="12.75" customHeight="1">
      <c r="B117" s="39" t="s">
        <v>1424</v>
      </c>
      <c r="C117" s="26">
        <v>10000</v>
      </c>
      <c r="D117" s="128">
        <f t="shared" si="18"/>
        <v>391.6960438699569</v>
      </c>
      <c r="E117" s="122">
        <v>0</v>
      </c>
      <c r="F117" s="125">
        <v>0</v>
      </c>
      <c r="G117" s="122">
        <f t="shared" si="15"/>
        <v>0</v>
      </c>
      <c r="H117" s="123">
        <f t="shared" si="16"/>
        <v>-10000</v>
      </c>
      <c r="I117" s="73">
        <f t="shared" si="17"/>
        <v>0</v>
      </c>
      <c r="J117" s="12"/>
    </row>
    <row r="118" spans="2:10" ht="12.75" customHeight="1">
      <c r="B118" s="43" t="s">
        <v>1425</v>
      </c>
      <c r="C118" s="26">
        <v>4500</v>
      </c>
      <c r="D118" s="128">
        <f t="shared" si="18"/>
        <v>176.26321974148061</v>
      </c>
      <c r="E118" s="122">
        <v>0</v>
      </c>
      <c r="F118" s="125">
        <v>0</v>
      </c>
      <c r="G118" s="122">
        <f t="shared" si="15"/>
        <v>0</v>
      </c>
      <c r="H118" s="123">
        <f t="shared" si="16"/>
        <v>-4500</v>
      </c>
      <c r="I118" s="73">
        <f t="shared" si="17"/>
        <v>0</v>
      </c>
      <c r="J118" s="12"/>
    </row>
    <row r="119" spans="2:10" ht="15" customHeight="1">
      <c r="B119" s="39" t="s">
        <v>1426</v>
      </c>
      <c r="C119" s="26">
        <v>250000</v>
      </c>
      <c r="D119" s="128">
        <f t="shared" si="18"/>
        <v>9792.401096748923</v>
      </c>
      <c r="E119" s="28">
        <v>0</v>
      </c>
      <c r="F119" s="125">
        <v>0</v>
      </c>
      <c r="G119" s="122">
        <f t="shared" si="15"/>
        <v>0</v>
      </c>
      <c r="H119" s="123">
        <f t="shared" si="16"/>
        <v>-250000</v>
      </c>
      <c r="I119" s="73">
        <f t="shared" si="17"/>
        <v>0</v>
      </c>
      <c r="J119" s="12"/>
    </row>
    <row r="120" spans="2:10" ht="15.75" customHeight="1">
      <c r="B120" s="44" t="s">
        <v>98</v>
      </c>
      <c r="C120" s="45">
        <f>C121+C122+C125+C126+C127+C128</f>
        <v>2223236</v>
      </c>
      <c r="D120" s="133">
        <f t="shared" si="18"/>
        <v>87083.27457892675</v>
      </c>
      <c r="E120" s="46">
        <f>E121+E122+E125+E126+E127+E128</f>
        <v>7978286.3700000001</v>
      </c>
      <c r="F120" s="46">
        <f>F121+F122+F125+F126+F127+F128</f>
        <v>0</v>
      </c>
      <c r="G120" s="119">
        <f t="shared" si="15"/>
        <v>7978286.3700000001</v>
      </c>
      <c r="H120" s="115">
        <f t="shared" si="16"/>
        <v>5755050.3700000001</v>
      </c>
      <c r="I120" s="72">
        <f t="shared" si="17"/>
        <v>3.5885917509432197</v>
      </c>
      <c r="J120" s="12"/>
    </row>
    <row r="121" spans="2:10">
      <c r="B121" s="32" t="s">
        <v>99</v>
      </c>
      <c r="C121" s="41">
        <v>992032</v>
      </c>
      <c r="D121" s="131">
        <f t="shared" si="18"/>
        <v>38857.500979240111</v>
      </c>
      <c r="E121" s="122">
        <f>'souhrny dle položek_kont. tab.'!B45</f>
        <v>1104451.95</v>
      </c>
      <c r="F121" s="125">
        <v>0</v>
      </c>
      <c r="G121" s="122">
        <f t="shared" si="15"/>
        <v>1104451.95</v>
      </c>
      <c r="H121" s="123">
        <f t="shared" si="16"/>
        <v>112419.94999999995</v>
      </c>
      <c r="I121" s="73">
        <f t="shared" si="17"/>
        <v>1.1133229069223574</v>
      </c>
      <c r="J121" s="12"/>
    </row>
    <row r="122" spans="2:10" ht="12.75" customHeight="1">
      <c r="B122" s="32" t="s">
        <v>100</v>
      </c>
      <c r="C122" s="48">
        <f>SUM(C123:C124)</f>
        <v>283438</v>
      </c>
      <c r="D122" s="128">
        <f t="shared" si="18"/>
        <v>11102.154328241284</v>
      </c>
      <c r="E122" s="48">
        <f>SUM(E123:E124)</f>
        <v>274502.01</v>
      </c>
      <c r="F122" s="48">
        <f t="shared" ref="F122" si="22">SUM(F123:F124)</f>
        <v>0</v>
      </c>
      <c r="G122" s="122">
        <f t="shared" si="15"/>
        <v>274502.01</v>
      </c>
      <c r="H122" s="123">
        <f t="shared" si="16"/>
        <v>-8935.9899999999907</v>
      </c>
      <c r="I122" s="73">
        <f t="shared" si="17"/>
        <v>0.96847285826177154</v>
      </c>
      <c r="J122" s="12"/>
    </row>
    <row r="123" spans="2:10" ht="12.75" customHeight="1">
      <c r="B123" s="49" t="s">
        <v>101</v>
      </c>
      <c r="C123" s="47">
        <v>283438</v>
      </c>
      <c r="D123" s="130">
        <f t="shared" si="18"/>
        <v>11102.154328241284</v>
      </c>
      <c r="E123" s="111">
        <f>'souhrny dle položek_kont. tab.'!B46</f>
        <v>274502.01</v>
      </c>
      <c r="F123" s="116">
        <v>0</v>
      </c>
      <c r="G123" s="111">
        <f t="shared" si="15"/>
        <v>274502.01</v>
      </c>
      <c r="H123" s="114">
        <f t="shared" si="16"/>
        <v>-8935.9899999999907</v>
      </c>
      <c r="I123" s="71">
        <f t="shared" si="17"/>
        <v>0.96847285826177154</v>
      </c>
      <c r="J123" s="12"/>
    </row>
    <row r="124" spans="2:10">
      <c r="B124" s="49" t="s">
        <v>102</v>
      </c>
      <c r="C124" s="47">
        <v>0</v>
      </c>
      <c r="D124" s="130">
        <f t="shared" si="18"/>
        <v>0</v>
      </c>
      <c r="E124" s="111">
        <v>0</v>
      </c>
      <c r="F124" s="111">
        <v>0</v>
      </c>
      <c r="G124" s="111">
        <f t="shared" si="15"/>
        <v>0</v>
      </c>
      <c r="H124" s="114">
        <f t="shared" si="16"/>
        <v>0</v>
      </c>
      <c r="I124" s="71">
        <f t="shared" si="17"/>
        <v>0</v>
      </c>
      <c r="J124" s="12"/>
    </row>
    <row r="125" spans="2:10" ht="12.75" customHeight="1">
      <c r="B125" s="50" t="s">
        <v>103</v>
      </c>
      <c r="C125" s="41">
        <v>500000</v>
      </c>
      <c r="D125" s="128">
        <f t="shared" si="18"/>
        <v>19584.802193497846</v>
      </c>
      <c r="E125" s="122">
        <v>0</v>
      </c>
      <c r="F125" s="125">
        <v>0</v>
      </c>
      <c r="G125" s="122">
        <f t="shared" si="15"/>
        <v>0</v>
      </c>
      <c r="H125" s="123">
        <f t="shared" si="16"/>
        <v>-500000</v>
      </c>
      <c r="I125" s="73">
        <f t="shared" si="17"/>
        <v>0</v>
      </c>
      <c r="J125" s="12"/>
    </row>
    <row r="126" spans="2:10" ht="12.75" customHeight="1">
      <c r="B126" s="50" t="s">
        <v>104</v>
      </c>
      <c r="C126" s="41">
        <v>277766</v>
      </c>
      <c r="D126" s="128">
        <f t="shared" si="18"/>
        <v>10879.984332158245</v>
      </c>
      <c r="E126" s="122">
        <v>0</v>
      </c>
      <c r="F126" s="125">
        <v>0</v>
      </c>
      <c r="G126" s="122">
        <f t="shared" si="15"/>
        <v>0</v>
      </c>
      <c r="H126" s="123">
        <f t="shared" si="16"/>
        <v>-277766</v>
      </c>
      <c r="I126" s="73">
        <f t="shared" si="17"/>
        <v>0</v>
      </c>
      <c r="J126" s="12"/>
    </row>
    <row r="127" spans="2:10" ht="12.75" customHeight="1">
      <c r="B127" s="50" t="s">
        <v>105</v>
      </c>
      <c r="C127" s="41">
        <v>150000</v>
      </c>
      <c r="D127" s="128">
        <f t="shared" si="18"/>
        <v>5875.4406580493533</v>
      </c>
      <c r="E127" s="122">
        <f>'souhrny dle položek_kont. tab.'!B47</f>
        <v>150000</v>
      </c>
      <c r="F127" s="125">
        <v>0</v>
      </c>
      <c r="G127" s="122">
        <f t="shared" si="15"/>
        <v>150000</v>
      </c>
      <c r="H127" s="123">
        <f t="shared" si="16"/>
        <v>0</v>
      </c>
      <c r="I127" s="73">
        <f t="shared" si="17"/>
        <v>1</v>
      </c>
      <c r="J127" s="12"/>
    </row>
    <row r="128" spans="2:10">
      <c r="B128" s="38" t="s">
        <v>106</v>
      </c>
      <c r="C128" s="41">
        <v>20000</v>
      </c>
      <c r="D128" s="128">
        <f t="shared" si="18"/>
        <v>783.39208773991379</v>
      </c>
      <c r="E128" s="122">
        <f>'souhrny dle položek_kont. tab.'!B48</f>
        <v>6449332.4100000001</v>
      </c>
      <c r="F128" s="125">
        <v>0</v>
      </c>
      <c r="G128" s="122">
        <f t="shared" si="15"/>
        <v>6449332.4100000001</v>
      </c>
      <c r="H128" s="123">
        <f t="shared" si="16"/>
        <v>6429332.4100000001</v>
      </c>
      <c r="I128" s="73">
        <f t="shared" si="17"/>
        <v>322.46662050000003</v>
      </c>
      <c r="J128" s="12"/>
    </row>
    <row r="129" spans="2:10">
      <c r="B129" s="53" t="s">
        <v>107</v>
      </c>
      <c r="C129" s="54">
        <f>C38+C70+C120</f>
        <v>4892052</v>
      </c>
      <c r="D129" s="134">
        <f t="shared" si="18"/>
        <v>191619.74148061103</v>
      </c>
      <c r="E129" s="54">
        <f>E38+E70+E120</f>
        <v>10222275.460000001</v>
      </c>
      <c r="F129" s="54">
        <f>F38+F70+F120</f>
        <v>0</v>
      </c>
      <c r="G129" s="54">
        <f t="shared" si="15"/>
        <v>10222275.460000001</v>
      </c>
      <c r="H129" s="126">
        <f t="shared" si="16"/>
        <v>5330223.4600000009</v>
      </c>
      <c r="I129" s="79">
        <f t="shared" si="17"/>
        <v>2.089568029939175</v>
      </c>
      <c r="J129" s="12"/>
    </row>
    <row r="130" spans="2:10">
      <c r="B130" s="44" t="s">
        <v>1444</v>
      </c>
      <c r="C130" s="45">
        <f>C30-C129</f>
        <v>27948</v>
      </c>
      <c r="D130" s="133">
        <f t="shared" si="18"/>
        <v>1094.7121034077554</v>
      </c>
      <c r="E130" s="46">
        <f>E30-E129</f>
        <v>698942.02000000142</v>
      </c>
      <c r="F130" s="46">
        <v>0</v>
      </c>
      <c r="G130" s="122">
        <f t="shared" si="15"/>
        <v>698942.02000000142</v>
      </c>
      <c r="H130" s="123">
        <f t="shared" si="16"/>
        <v>670994.02000000142</v>
      </c>
      <c r="I130" s="73">
        <f t="shared" si="17"/>
        <v>25.008659653642528</v>
      </c>
      <c r="J130" s="12"/>
    </row>
    <row r="131" spans="2:10">
      <c r="B131" s="44" t="s">
        <v>1427</v>
      </c>
      <c r="C131" s="45">
        <v>543584.76</v>
      </c>
      <c r="D131" s="133">
        <f t="shared" si="18"/>
        <v>21292</v>
      </c>
      <c r="E131" s="46">
        <f>'souhrny dle položek_kont. tab.'!B49</f>
        <v>399779.29999999993</v>
      </c>
      <c r="F131" s="46">
        <v>0</v>
      </c>
      <c r="G131" s="122">
        <f t="shared" si="15"/>
        <v>399779.29999999993</v>
      </c>
      <c r="H131" s="123">
        <f t="shared" si="16"/>
        <v>-143805.46000000008</v>
      </c>
      <c r="I131" s="73">
        <f t="shared" si="17"/>
        <v>0.73544979443500202</v>
      </c>
      <c r="J131" s="12"/>
    </row>
    <row r="132" spans="2:10">
      <c r="B132" s="44" t="s">
        <v>1435</v>
      </c>
      <c r="C132" s="45"/>
      <c r="D132" s="133"/>
      <c r="E132" s="46">
        <v>526815.56000000006</v>
      </c>
      <c r="F132" s="46">
        <v>0</v>
      </c>
      <c r="G132" s="122">
        <f t="shared" si="15"/>
        <v>526815.56000000006</v>
      </c>
      <c r="H132" s="123">
        <f t="shared" si="16"/>
        <v>526815.56000000006</v>
      </c>
      <c r="I132" s="73">
        <f t="shared" si="17"/>
        <v>0</v>
      </c>
      <c r="J132" s="12"/>
    </row>
    <row r="133" spans="2:10">
      <c r="B133" s="44" t="s">
        <v>1428</v>
      </c>
      <c r="C133" s="45"/>
      <c r="D133" s="133"/>
      <c r="E133" s="46">
        <f>'souhrny dle položek_kont. tab.'!B50</f>
        <v>7392033.580000001</v>
      </c>
      <c r="F133" s="46">
        <v>0</v>
      </c>
      <c r="G133" s="122">
        <f t="shared" si="15"/>
        <v>7392033.580000001</v>
      </c>
      <c r="H133" s="123">
        <f t="shared" si="16"/>
        <v>7392033.580000001</v>
      </c>
      <c r="I133" s="73">
        <f t="shared" si="17"/>
        <v>0</v>
      </c>
      <c r="J133" s="12"/>
    </row>
    <row r="134" spans="2:10">
      <c r="B134" s="44" t="s">
        <v>1436</v>
      </c>
      <c r="C134" s="45"/>
      <c r="D134" s="133"/>
      <c r="E134" s="46">
        <f>'souhrny dle položek_kont. tab.'!B51</f>
        <v>3057.56</v>
      </c>
      <c r="F134" s="46">
        <v>0</v>
      </c>
      <c r="G134" s="122">
        <f t="shared" ref="G134:G135" si="23">E134-F134</f>
        <v>3057.56</v>
      </c>
      <c r="H134" s="123">
        <f t="shared" ref="H134:H136" si="24">G134-C134</f>
        <v>3057.56</v>
      </c>
      <c r="I134" s="73">
        <f t="shared" si="17"/>
        <v>0</v>
      </c>
      <c r="J134" s="12"/>
    </row>
    <row r="135" spans="2:10">
      <c r="B135" s="44" t="s">
        <v>1429</v>
      </c>
      <c r="C135" s="45"/>
      <c r="D135" s="133"/>
      <c r="E135" s="46">
        <f>E33-E133</f>
        <v>-193086.9000000013</v>
      </c>
      <c r="F135" s="46">
        <v>0</v>
      </c>
      <c r="G135" s="122">
        <f t="shared" si="23"/>
        <v>-193086.9000000013</v>
      </c>
      <c r="H135" s="123">
        <f t="shared" si="24"/>
        <v>-193086.9000000013</v>
      </c>
      <c r="I135" s="73">
        <f t="shared" si="17"/>
        <v>0</v>
      </c>
      <c r="J135" s="12"/>
    </row>
    <row r="136" spans="2:10" ht="15.75" customHeight="1" thickBot="1">
      <c r="B136" s="102" t="s">
        <v>1430</v>
      </c>
      <c r="C136" s="103">
        <f>C27+C130</f>
        <v>477948</v>
      </c>
      <c r="D136" s="135">
        <f t="shared" si="18"/>
        <v>18721.034077555814</v>
      </c>
      <c r="E136" s="103">
        <v>3916457.41</v>
      </c>
      <c r="F136" s="104">
        <v>0</v>
      </c>
      <c r="G136" s="140">
        <f>E136-F136</f>
        <v>3916457.41</v>
      </c>
      <c r="H136" s="141">
        <f t="shared" si="24"/>
        <v>3438509.41</v>
      </c>
      <c r="I136" s="142">
        <f t="shared" si="17"/>
        <v>8.1943169759053287</v>
      </c>
      <c r="J136" s="12"/>
    </row>
    <row r="137" spans="2:10">
      <c r="B137" s="10"/>
      <c r="C137" s="11"/>
      <c r="D137" s="9"/>
      <c r="E137" s="14"/>
      <c r="F137" s="15"/>
      <c r="G137" s="14"/>
      <c r="H137" s="12"/>
      <c r="I137" s="12"/>
      <c r="J137" s="12"/>
    </row>
    <row r="139" spans="2:10">
      <c r="E139" s="139"/>
      <c r="F139" t="s">
        <v>1440</v>
      </c>
      <c r="G139" s="139">
        <f>G30+G32+G33-0.15</f>
        <v>18650036.720000003</v>
      </c>
    </row>
    <row r="140" spans="2:10">
      <c r="F140" t="s">
        <v>1441</v>
      </c>
      <c r="G140" s="139">
        <f>G129+G131+G133+G134+0.15</f>
        <v>18017146.050000001</v>
      </c>
    </row>
    <row r="141" spans="2:10">
      <c r="F141" t="s">
        <v>1442</v>
      </c>
      <c r="G141" s="139">
        <f>G139-G140</f>
        <v>632890.67000000179</v>
      </c>
    </row>
  </sheetData>
  <mergeCells count="5">
    <mergeCell ref="B35:B37"/>
    <mergeCell ref="B2:D2"/>
    <mergeCell ref="B3:D3"/>
    <mergeCell ref="B9:D9"/>
    <mergeCell ref="B10:B12"/>
  </mergeCells>
  <pageMargins left="0.7" right="0.7" top="0.78740157499999996" bottom="0.78740157499999996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41"/>
  <sheetViews>
    <sheetView topLeftCell="A810" workbookViewId="0">
      <selection activeCell="A841" sqref="A841:XFD841"/>
    </sheetView>
  </sheetViews>
  <sheetFormatPr defaultRowHeight="15"/>
  <cols>
    <col min="1" max="1" width="10.140625" style="84" bestFit="1" customWidth="1"/>
    <col min="2" max="2" width="18.28515625" bestFit="1" customWidth="1"/>
    <col min="3" max="3" width="12.7109375" bestFit="1" customWidth="1"/>
    <col min="4" max="4" width="40.42578125" customWidth="1"/>
    <col min="5" max="5" width="17.42578125" bestFit="1" customWidth="1"/>
    <col min="6" max="6" width="42.5703125" customWidth="1"/>
    <col min="7" max="8" width="7" bestFit="1" customWidth="1"/>
    <col min="9" max="9" width="9.5703125" bestFit="1" customWidth="1"/>
    <col min="10" max="10" width="10" style="12" bestFit="1" customWidth="1"/>
    <col min="11" max="11" width="14.7109375" style="85" bestFit="1" customWidth="1"/>
    <col min="12" max="12" width="9.28515625" bestFit="1" customWidth="1"/>
    <col min="13" max="13" width="7.7109375" bestFit="1" customWidth="1"/>
    <col min="14" max="14" width="10.140625" bestFit="1" customWidth="1"/>
    <col min="15" max="15" width="10" bestFit="1" customWidth="1"/>
  </cols>
  <sheetData>
    <row r="1" spans="1:15">
      <c r="A1" s="83" t="s">
        <v>172</v>
      </c>
      <c r="B1" s="83" t="s">
        <v>173</v>
      </c>
      <c r="C1" s="83" t="s">
        <v>174</v>
      </c>
      <c r="D1" s="83" t="s">
        <v>175</v>
      </c>
      <c r="E1" s="83" t="s">
        <v>176</v>
      </c>
      <c r="F1" s="83" t="s">
        <v>177</v>
      </c>
      <c r="G1" s="83" t="s">
        <v>178</v>
      </c>
      <c r="H1" s="83" t="s">
        <v>179</v>
      </c>
      <c r="I1" s="83" t="s">
        <v>180</v>
      </c>
      <c r="J1" s="83" t="s">
        <v>181</v>
      </c>
      <c r="K1" s="83" t="s">
        <v>182</v>
      </c>
      <c r="L1" s="83" t="s">
        <v>183</v>
      </c>
      <c r="M1" s="83" t="s">
        <v>184</v>
      </c>
      <c r="N1" s="83" t="s">
        <v>185</v>
      </c>
      <c r="O1" s="83" t="s">
        <v>186</v>
      </c>
    </row>
    <row r="2" spans="1:15">
      <c r="A2" s="84">
        <v>44408</v>
      </c>
      <c r="B2" t="s">
        <v>187</v>
      </c>
      <c r="C2" t="s">
        <v>474</v>
      </c>
      <c r="D2" t="s">
        <v>405</v>
      </c>
      <c r="F2" t="s">
        <v>475</v>
      </c>
      <c r="G2" t="s">
        <v>443</v>
      </c>
      <c r="H2" t="s">
        <v>395</v>
      </c>
      <c r="I2" t="s">
        <v>198</v>
      </c>
      <c r="J2" s="12">
        <v>0</v>
      </c>
      <c r="K2" s="85">
        <v>12.34</v>
      </c>
      <c r="L2" t="s">
        <v>190</v>
      </c>
      <c r="M2" t="s">
        <v>191</v>
      </c>
      <c r="N2" t="s">
        <v>2</v>
      </c>
    </row>
    <row r="3" spans="1:15">
      <c r="A3" s="84">
        <v>44408</v>
      </c>
      <c r="B3" t="s">
        <v>187</v>
      </c>
      <c r="C3" t="s">
        <v>447</v>
      </c>
      <c r="D3" t="s">
        <v>405</v>
      </c>
      <c r="F3" t="s">
        <v>475</v>
      </c>
      <c r="G3" t="s">
        <v>443</v>
      </c>
      <c r="H3" t="s">
        <v>395</v>
      </c>
      <c r="I3" t="s">
        <v>198</v>
      </c>
      <c r="J3" s="12">
        <v>0</v>
      </c>
      <c r="K3" s="85">
        <v>9.09</v>
      </c>
      <c r="L3" t="s">
        <v>190</v>
      </c>
      <c r="M3" t="s">
        <v>191</v>
      </c>
      <c r="N3" t="s">
        <v>2</v>
      </c>
    </row>
    <row r="4" spans="1:15">
      <c r="A4" s="84">
        <v>44467</v>
      </c>
      <c r="B4" t="s">
        <v>508</v>
      </c>
      <c r="C4" t="s">
        <v>719</v>
      </c>
      <c r="E4" t="s">
        <v>720</v>
      </c>
      <c r="F4" t="s">
        <v>114</v>
      </c>
      <c r="G4" t="s">
        <v>415</v>
      </c>
      <c r="H4" t="s">
        <v>486</v>
      </c>
      <c r="I4" t="s">
        <v>198</v>
      </c>
      <c r="J4" s="12">
        <v>51.1</v>
      </c>
      <c r="K4" s="85">
        <v>1304.58</v>
      </c>
      <c r="L4" t="s">
        <v>190</v>
      </c>
      <c r="M4" t="s">
        <v>191</v>
      </c>
      <c r="N4" t="s">
        <v>2</v>
      </c>
    </row>
    <row r="5" spans="1:15">
      <c r="A5" s="84">
        <v>44467</v>
      </c>
      <c r="B5" t="s">
        <v>508</v>
      </c>
      <c r="C5" t="s">
        <v>719</v>
      </c>
      <c r="E5" t="s">
        <v>720</v>
      </c>
      <c r="F5" t="s">
        <v>665</v>
      </c>
      <c r="G5" t="s">
        <v>440</v>
      </c>
      <c r="H5" t="s">
        <v>486</v>
      </c>
      <c r="I5" t="s">
        <v>198</v>
      </c>
      <c r="J5" s="12">
        <v>157.69</v>
      </c>
      <c r="K5" s="85">
        <v>4025.83</v>
      </c>
      <c r="N5" t="s">
        <v>2</v>
      </c>
    </row>
    <row r="6" spans="1:15">
      <c r="A6" s="84">
        <v>44467</v>
      </c>
      <c r="B6" t="s">
        <v>508</v>
      </c>
      <c r="C6" t="s">
        <v>719</v>
      </c>
      <c r="E6" t="s">
        <v>720</v>
      </c>
      <c r="F6" t="s">
        <v>721</v>
      </c>
      <c r="G6" t="s">
        <v>436</v>
      </c>
      <c r="H6" t="s">
        <v>486</v>
      </c>
      <c r="I6" t="s">
        <v>198</v>
      </c>
      <c r="J6" s="12">
        <v>145</v>
      </c>
      <c r="K6" s="85">
        <v>3701.85</v>
      </c>
      <c r="N6" t="s">
        <v>2</v>
      </c>
    </row>
    <row r="7" spans="1:15">
      <c r="A7" s="84">
        <v>44484</v>
      </c>
      <c r="B7" t="s">
        <v>508</v>
      </c>
      <c r="C7" t="s">
        <v>774</v>
      </c>
      <c r="E7" t="s">
        <v>766</v>
      </c>
      <c r="F7" t="s">
        <v>775</v>
      </c>
      <c r="G7" t="s">
        <v>415</v>
      </c>
      <c r="H7" t="s">
        <v>486</v>
      </c>
      <c r="J7" s="12">
        <v>0</v>
      </c>
      <c r="K7" s="85">
        <v>690</v>
      </c>
      <c r="L7" t="s">
        <v>190</v>
      </c>
      <c r="M7" t="s">
        <v>191</v>
      </c>
      <c r="N7" t="s">
        <v>2</v>
      </c>
    </row>
    <row r="8" spans="1:15">
      <c r="A8" s="84">
        <v>44740</v>
      </c>
      <c r="B8" t="s">
        <v>508</v>
      </c>
      <c r="C8" t="s">
        <v>1280</v>
      </c>
      <c r="E8" t="s">
        <v>766</v>
      </c>
      <c r="F8" t="s">
        <v>1281</v>
      </c>
      <c r="G8" t="s">
        <v>1273</v>
      </c>
      <c r="H8" t="s">
        <v>486</v>
      </c>
      <c r="J8" s="12">
        <v>0</v>
      </c>
      <c r="K8" s="85">
        <v>76520</v>
      </c>
      <c r="L8" t="s">
        <v>190</v>
      </c>
      <c r="M8" t="s">
        <v>191</v>
      </c>
      <c r="N8" t="s">
        <v>2</v>
      </c>
    </row>
    <row r="9" spans="1:15">
      <c r="A9" s="84">
        <v>44408</v>
      </c>
      <c r="B9" t="s">
        <v>187</v>
      </c>
      <c r="C9" t="s">
        <v>448</v>
      </c>
      <c r="D9" t="s">
        <v>393</v>
      </c>
      <c r="F9" t="s">
        <v>475</v>
      </c>
      <c r="G9" t="s">
        <v>443</v>
      </c>
      <c r="H9" t="s">
        <v>395</v>
      </c>
      <c r="I9" t="s">
        <v>198</v>
      </c>
      <c r="J9" s="12">
        <v>0</v>
      </c>
      <c r="K9" s="85">
        <v>15.84</v>
      </c>
      <c r="L9" t="s">
        <v>190</v>
      </c>
      <c r="M9" t="s">
        <v>191</v>
      </c>
      <c r="N9" t="s">
        <v>11</v>
      </c>
    </row>
    <row r="10" spans="1:15">
      <c r="A10" s="84">
        <v>44742</v>
      </c>
      <c r="B10" t="s">
        <v>508</v>
      </c>
      <c r="C10" t="s">
        <v>1355</v>
      </c>
      <c r="E10" t="s">
        <v>393</v>
      </c>
      <c r="F10" t="s">
        <v>1356</v>
      </c>
      <c r="G10" t="s">
        <v>415</v>
      </c>
      <c r="H10" t="s">
        <v>486</v>
      </c>
      <c r="I10" t="s">
        <v>198</v>
      </c>
      <c r="J10" s="12">
        <v>84.36</v>
      </c>
      <c r="K10" s="85">
        <v>2153.71</v>
      </c>
      <c r="L10" t="s">
        <v>190</v>
      </c>
      <c r="M10" t="s">
        <v>191</v>
      </c>
      <c r="N10" t="s">
        <v>11</v>
      </c>
    </row>
    <row r="11" spans="1:15">
      <c r="A11" s="84">
        <v>44742</v>
      </c>
      <c r="B11" t="s">
        <v>508</v>
      </c>
      <c r="C11" t="s">
        <v>1357</v>
      </c>
      <c r="E11" t="s">
        <v>393</v>
      </c>
      <c r="F11" t="s">
        <v>1358</v>
      </c>
      <c r="G11" t="s">
        <v>415</v>
      </c>
      <c r="H11" t="s">
        <v>486</v>
      </c>
      <c r="I11" t="s">
        <v>198</v>
      </c>
      <c r="J11" s="12">
        <v>90.48</v>
      </c>
      <c r="K11" s="85">
        <v>2309.9499999999998</v>
      </c>
      <c r="L11" t="s">
        <v>190</v>
      </c>
      <c r="M11" t="s">
        <v>191</v>
      </c>
      <c r="N11" t="s">
        <v>11</v>
      </c>
    </row>
    <row r="12" spans="1:15">
      <c r="A12" s="84">
        <v>44742</v>
      </c>
      <c r="B12" t="s">
        <v>508</v>
      </c>
      <c r="C12" t="s">
        <v>1359</v>
      </c>
      <c r="E12" t="s">
        <v>393</v>
      </c>
      <c r="F12" t="s">
        <v>1360</v>
      </c>
      <c r="G12" t="s">
        <v>415</v>
      </c>
      <c r="H12" t="s">
        <v>486</v>
      </c>
      <c r="I12" t="s">
        <v>198</v>
      </c>
      <c r="J12" s="12">
        <v>97.2</v>
      </c>
      <c r="K12" s="85">
        <v>2481.52</v>
      </c>
      <c r="L12" t="s">
        <v>190</v>
      </c>
      <c r="M12" t="s">
        <v>191</v>
      </c>
      <c r="N12" t="s">
        <v>11</v>
      </c>
    </row>
    <row r="13" spans="1:15">
      <c r="A13" s="84">
        <v>44742</v>
      </c>
      <c r="B13" t="s">
        <v>508</v>
      </c>
      <c r="C13" t="s">
        <v>1361</v>
      </c>
      <c r="E13" t="s">
        <v>393</v>
      </c>
      <c r="F13" t="s">
        <v>1362</v>
      </c>
      <c r="G13" t="s">
        <v>415</v>
      </c>
      <c r="H13" t="s">
        <v>486</v>
      </c>
      <c r="I13" t="s">
        <v>198</v>
      </c>
      <c r="J13" s="12">
        <v>89.16</v>
      </c>
      <c r="K13" s="85">
        <v>2276.25</v>
      </c>
      <c r="L13" t="s">
        <v>190</v>
      </c>
      <c r="M13" t="s">
        <v>191</v>
      </c>
      <c r="N13" t="s">
        <v>11</v>
      </c>
    </row>
    <row r="14" spans="1:15">
      <c r="A14" s="84">
        <v>44742</v>
      </c>
      <c r="B14" t="s">
        <v>508</v>
      </c>
      <c r="C14" t="s">
        <v>1363</v>
      </c>
      <c r="E14" t="s">
        <v>393</v>
      </c>
      <c r="F14" t="s">
        <v>1364</v>
      </c>
      <c r="G14" t="s">
        <v>415</v>
      </c>
      <c r="H14" t="s">
        <v>486</v>
      </c>
      <c r="I14" t="s">
        <v>198</v>
      </c>
      <c r="J14" s="12">
        <v>110.64</v>
      </c>
      <c r="K14" s="85">
        <v>2824.64</v>
      </c>
      <c r="L14" t="s">
        <v>190</v>
      </c>
      <c r="M14" t="s">
        <v>191</v>
      </c>
      <c r="N14" t="s">
        <v>11</v>
      </c>
    </row>
    <row r="15" spans="1:15">
      <c r="A15" s="84">
        <v>44742</v>
      </c>
      <c r="B15" t="s">
        <v>508</v>
      </c>
      <c r="C15" t="s">
        <v>1365</v>
      </c>
      <c r="E15" t="s">
        <v>393</v>
      </c>
      <c r="F15" t="s">
        <v>1366</v>
      </c>
      <c r="G15" t="s">
        <v>415</v>
      </c>
      <c r="H15" t="s">
        <v>486</v>
      </c>
      <c r="I15" t="s">
        <v>198</v>
      </c>
      <c r="J15" s="12">
        <v>298.14999999999998</v>
      </c>
      <c r="K15" s="85">
        <v>7611.77</v>
      </c>
      <c r="L15" t="s">
        <v>190</v>
      </c>
      <c r="M15" t="s">
        <v>191</v>
      </c>
      <c r="N15" t="s">
        <v>11</v>
      </c>
    </row>
    <row r="16" spans="1:15">
      <c r="A16" s="84">
        <v>44742</v>
      </c>
      <c r="B16" t="s">
        <v>508</v>
      </c>
      <c r="C16" t="s">
        <v>1367</v>
      </c>
      <c r="E16" t="s">
        <v>393</v>
      </c>
      <c r="F16" t="s">
        <v>1368</v>
      </c>
      <c r="G16" t="s">
        <v>415</v>
      </c>
      <c r="H16" t="s">
        <v>486</v>
      </c>
      <c r="I16" t="s">
        <v>198</v>
      </c>
      <c r="J16" s="12">
        <v>88.56</v>
      </c>
      <c r="K16" s="85">
        <v>2260.94</v>
      </c>
      <c r="L16" t="s">
        <v>190</v>
      </c>
      <c r="M16" t="s">
        <v>191</v>
      </c>
      <c r="N16" t="s">
        <v>11</v>
      </c>
    </row>
    <row r="17" spans="1:14">
      <c r="A17" s="84">
        <v>44742</v>
      </c>
      <c r="B17" t="s">
        <v>508</v>
      </c>
      <c r="C17" t="s">
        <v>1369</v>
      </c>
      <c r="E17" t="s">
        <v>393</v>
      </c>
      <c r="F17" t="s">
        <v>1370</v>
      </c>
      <c r="G17" t="s">
        <v>415</v>
      </c>
      <c r="H17" t="s">
        <v>486</v>
      </c>
      <c r="I17" t="s">
        <v>198</v>
      </c>
      <c r="J17" s="12">
        <v>44.28</v>
      </c>
      <c r="K17" s="85">
        <v>1130.47</v>
      </c>
      <c r="L17" t="s">
        <v>190</v>
      </c>
      <c r="M17" t="s">
        <v>191</v>
      </c>
      <c r="N17" t="s">
        <v>11</v>
      </c>
    </row>
    <row r="18" spans="1:14">
      <c r="A18" s="84">
        <v>44425</v>
      </c>
      <c r="B18" t="s">
        <v>187</v>
      </c>
      <c r="C18" t="s">
        <v>200</v>
      </c>
      <c r="F18" t="s">
        <v>666</v>
      </c>
      <c r="G18" t="s">
        <v>201</v>
      </c>
      <c r="H18" t="s">
        <v>629</v>
      </c>
      <c r="J18" s="12">
        <v>0</v>
      </c>
      <c r="K18" s="85">
        <v>274386.42</v>
      </c>
      <c r="L18" t="s">
        <v>190</v>
      </c>
      <c r="M18" t="s">
        <v>191</v>
      </c>
      <c r="N18" t="s">
        <v>667</v>
      </c>
    </row>
    <row r="19" spans="1:14">
      <c r="A19" s="84">
        <v>44637</v>
      </c>
      <c r="B19" t="s">
        <v>187</v>
      </c>
      <c r="C19" t="s">
        <v>208</v>
      </c>
      <c r="F19" t="s">
        <v>212</v>
      </c>
      <c r="G19" t="s">
        <v>201</v>
      </c>
      <c r="H19" t="s">
        <v>629</v>
      </c>
      <c r="J19" s="12">
        <v>0</v>
      </c>
      <c r="K19" s="85">
        <v>1068979</v>
      </c>
      <c r="L19" t="s">
        <v>190</v>
      </c>
      <c r="M19" t="s">
        <v>191</v>
      </c>
      <c r="N19" t="s">
        <v>667</v>
      </c>
    </row>
    <row r="20" spans="1:14">
      <c r="A20" s="84">
        <v>44681</v>
      </c>
      <c r="B20" t="s">
        <v>187</v>
      </c>
      <c r="C20" t="s">
        <v>1184</v>
      </c>
      <c r="F20" t="s">
        <v>1185</v>
      </c>
      <c r="G20" t="s">
        <v>197</v>
      </c>
      <c r="H20" t="s">
        <v>629</v>
      </c>
      <c r="I20" t="s">
        <v>198</v>
      </c>
      <c r="J20" s="12">
        <v>45000</v>
      </c>
      <c r="K20" s="85">
        <v>1148850</v>
      </c>
      <c r="L20" t="s">
        <v>190</v>
      </c>
      <c r="M20" t="s">
        <v>191</v>
      </c>
      <c r="N20" t="s">
        <v>667</v>
      </c>
    </row>
    <row r="21" spans="1:14">
      <c r="A21" s="84">
        <v>44712</v>
      </c>
      <c r="B21" t="s">
        <v>187</v>
      </c>
      <c r="C21" t="s">
        <v>1219</v>
      </c>
      <c r="F21" t="s">
        <v>1220</v>
      </c>
      <c r="G21" t="s">
        <v>197</v>
      </c>
      <c r="H21" t="s">
        <v>629</v>
      </c>
      <c r="I21" t="s">
        <v>198</v>
      </c>
      <c r="J21" s="12">
        <v>47500</v>
      </c>
      <c r="K21" s="85">
        <v>1212675</v>
      </c>
      <c r="L21" t="s">
        <v>190</v>
      </c>
      <c r="M21" t="s">
        <v>191</v>
      </c>
      <c r="N21" t="s">
        <v>667</v>
      </c>
    </row>
    <row r="22" spans="1:14">
      <c r="A22" s="84">
        <v>44712</v>
      </c>
      <c r="B22" t="s">
        <v>187</v>
      </c>
      <c r="C22" t="s">
        <v>1221</v>
      </c>
      <c r="F22" t="s">
        <v>1222</v>
      </c>
      <c r="G22" t="s">
        <v>197</v>
      </c>
      <c r="H22" t="s">
        <v>629</v>
      </c>
      <c r="I22" t="s">
        <v>198</v>
      </c>
      <c r="J22" s="12">
        <v>47500</v>
      </c>
      <c r="K22" s="85">
        <v>1212675</v>
      </c>
      <c r="L22" t="s">
        <v>190</v>
      </c>
      <c r="M22" t="s">
        <v>191</v>
      </c>
      <c r="N22" t="s">
        <v>667</v>
      </c>
    </row>
    <row r="23" spans="1:14">
      <c r="A23" s="84">
        <v>44742</v>
      </c>
      <c r="B23" t="s">
        <v>187</v>
      </c>
      <c r="C23" t="s">
        <v>410</v>
      </c>
      <c r="F23" t="s">
        <v>1381</v>
      </c>
      <c r="G23" t="s">
        <v>197</v>
      </c>
      <c r="H23" t="s">
        <v>629</v>
      </c>
      <c r="I23" t="s">
        <v>198</v>
      </c>
      <c r="J23" s="12">
        <v>93000</v>
      </c>
      <c r="K23" s="85">
        <v>2374290</v>
      </c>
      <c r="L23" t="s">
        <v>190</v>
      </c>
      <c r="M23" t="s">
        <v>191</v>
      </c>
      <c r="N23" t="s">
        <v>667</v>
      </c>
    </row>
    <row r="24" spans="1:14">
      <c r="A24" s="84">
        <v>44742</v>
      </c>
      <c r="B24" t="s">
        <v>411</v>
      </c>
      <c r="C24" t="s">
        <v>1437</v>
      </c>
      <c r="F24" t="s">
        <v>1438</v>
      </c>
      <c r="G24">
        <v>384000</v>
      </c>
      <c r="H24" t="s">
        <v>629</v>
      </c>
      <c r="K24" s="85">
        <v>-1212675</v>
      </c>
      <c r="N24" t="s">
        <v>667</v>
      </c>
    </row>
    <row r="25" spans="1:14">
      <c r="A25" s="84">
        <v>44682</v>
      </c>
      <c r="B25" t="s">
        <v>508</v>
      </c>
      <c r="C25" t="s">
        <v>1190</v>
      </c>
      <c r="E25" t="s">
        <v>1191</v>
      </c>
      <c r="F25" t="s">
        <v>1192</v>
      </c>
      <c r="G25" t="s">
        <v>509</v>
      </c>
      <c r="H25" t="s">
        <v>486</v>
      </c>
      <c r="I25" t="s">
        <v>430</v>
      </c>
      <c r="J25" s="12">
        <v>45885</v>
      </c>
      <c r="K25" s="85">
        <v>956289.29</v>
      </c>
      <c r="L25" t="s">
        <v>190</v>
      </c>
      <c r="M25" t="s">
        <v>191</v>
      </c>
      <c r="N25" t="s">
        <v>16</v>
      </c>
    </row>
    <row r="26" spans="1:14">
      <c r="A26" s="84">
        <v>44685</v>
      </c>
      <c r="B26" t="s">
        <v>187</v>
      </c>
      <c r="C26" t="s">
        <v>496</v>
      </c>
      <c r="E26" t="s">
        <v>1191</v>
      </c>
      <c r="F26" t="s">
        <v>475</v>
      </c>
      <c r="G26" t="s">
        <v>443</v>
      </c>
      <c r="H26" t="s">
        <v>486</v>
      </c>
      <c r="J26" s="12">
        <v>0</v>
      </c>
      <c r="K26" s="85">
        <v>148162.66</v>
      </c>
      <c r="L26" t="s">
        <v>190</v>
      </c>
      <c r="M26" t="s">
        <v>191</v>
      </c>
      <c r="N26" t="s">
        <v>16</v>
      </c>
    </row>
    <row r="27" spans="1:14">
      <c r="A27" s="84">
        <v>44420</v>
      </c>
      <c r="B27" t="s">
        <v>508</v>
      </c>
      <c r="C27" t="s">
        <v>662</v>
      </c>
      <c r="E27" t="s">
        <v>663</v>
      </c>
      <c r="F27" t="s">
        <v>114</v>
      </c>
      <c r="G27" t="s">
        <v>415</v>
      </c>
      <c r="H27" t="s">
        <v>486</v>
      </c>
      <c r="I27" t="s">
        <v>198</v>
      </c>
      <c r="J27" s="12">
        <v>99.6</v>
      </c>
      <c r="K27" s="85">
        <v>2542.79</v>
      </c>
      <c r="L27" t="s">
        <v>190</v>
      </c>
      <c r="M27" t="s">
        <v>191</v>
      </c>
      <c r="N27" t="s">
        <v>664</v>
      </c>
    </row>
    <row r="28" spans="1:14">
      <c r="A28" s="84">
        <v>44420</v>
      </c>
      <c r="B28" t="s">
        <v>508</v>
      </c>
      <c r="C28" t="s">
        <v>662</v>
      </c>
      <c r="E28" t="s">
        <v>663</v>
      </c>
      <c r="F28" t="s">
        <v>665</v>
      </c>
      <c r="G28" t="s">
        <v>440</v>
      </c>
      <c r="H28" t="s">
        <v>486</v>
      </c>
      <c r="I28" t="s">
        <v>198</v>
      </c>
      <c r="J28" s="12">
        <v>52.58</v>
      </c>
      <c r="K28" s="85">
        <v>1342.37</v>
      </c>
      <c r="N28" t="s">
        <v>664</v>
      </c>
    </row>
    <row r="29" spans="1:14">
      <c r="A29" s="84">
        <v>44436</v>
      </c>
      <c r="B29" t="s">
        <v>508</v>
      </c>
      <c r="C29" t="s">
        <v>672</v>
      </c>
      <c r="E29" t="s">
        <v>663</v>
      </c>
      <c r="F29" t="s">
        <v>673</v>
      </c>
      <c r="G29" t="s">
        <v>413</v>
      </c>
      <c r="H29" t="s">
        <v>486</v>
      </c>
      <c r="I29" t="s">
        <v>198</v>
      </c>
      <c r="J29" s="12">
        <v>88.25</v>
      </c>
      <c r="K29" s="85">
        <v>2253.02</v>
      </c>
      <c r="N29" t="s">
        <v>664</v>
      </c>
    </row>
    <row r="30" spans="1:14">
      <c r="A30" s="84">
        <v>44439</v>
      </c>
      <c r="B30" t="s">
        <v>187</v>
      </c>
      <c r="C30" t="s">
        <v>485</v>
      </c>
      <c r="E30" t="s">
        <v>663</v>
      </c>
      <c r="F30" t="s">
        <v>680</v>
      </c>
      <c r="G30" t="s">
        <v>487</v>
      </c>
      <c r="H30" t="s">
        <v>197</v>
      </c>
      <c r="I30" t="s">
        <v>198</v>
      </c>
      <c r="J30" s="12">
        <v>-0.12</v>
      </c>
      <c r="K30" s="85">
        <v>-3.06</v>
      </c>
      <c r="L30" t="s">
        <v>190</v>
      </c>
      <c r="M30" t="s">
        <v>191</v>
      </c>
      <c r="N30" t="s">
        <v>664</v>
      </c>
    </row>
    <row r="31" spans="1:14">
      <c r="A31" s="84">
        <v>44448</v>
      </c>
      <c r="B31" t="s">
        <v>508</v>
      </c>
      <c r="C31" t="s">
        <v>694</v>
      </c>
      <c r="E31" t="s">
        <v>663</v>
      </c>
      <c r="F31" t="s">
        <v>695</v>
      </c>
      <c r="G31" t="s">
        <v>415</v>
      </c>
      <c r="H31" t="s">
        <v>486</v>
      </c>
      <c r="I31" t="s">
        <v>198</v>
      </c>
      <c r="J31" s="12">
        <v>18</v>
      </c>
      <c r="K31" s="85">
        <v>459.54</v>
      </c>
      <c r="L31" t="s">
        <v>190</v>
      </c>
      <c r="M31" t="s">
        <v>191</v>
      </c>
      <c r="N31" t="s">
        <v>664</v>
      </c>
    </row>
    <row r="32" spans="1:14">
      <c r="A32" s="84">
        <v>44448</v>
      </c>
      <c r="B32" t="s">
        <v>508</v>
      </c>
      <c r="C32" t="s">
        <v>694</v>
      </c>
      <c r="E32" t="s">
        <v>663</v>
      </c>
      <c r="F32" t="s">
        <v>696</v>
      </c>
      <c r="G32" t="s">
        <v>417</v>
      </c>
      <c r="H32" t="s">
        <v>486</v>
      </c>
      <c r="I32" t="s">
        <v>198</v>
      </c>
      <c r="J32" s="12">
        <v>88</v>
      </c>
      <c r="K32" s="85">
        <v>2246.64</v>
      </c>
      <c r="N32" t="s">
        <v>664</v>
      </c>
    </row>
    <row r="33" spans="1:14">
      <c r="A33" s="84">
        <v>44665</v>
      </c>
      <c r="B33" t="s">
        <v>508</v>
      </c>
      <c r="C33" t="s">
        <v>1142</v>
      </c>
      <c r="E33" t="s">
        <v>1143</v>
      </c>
      <c r="F33" t="s">
        <v>114</v>
      </c>
      <c r="G33" t="s">
        <v>415</v>
      </c>
      <c r="H33" t="s">
        <v>486</v>
      </c>
      <c r="I33" t="s">
        <v>198</v>
      </c>
      <c r="J33" s="12">
        <v>34.18</v>
      </c>
      <c r="K33" s="85">
        <v>872.62</v>
      </c>
      <c r="L33" t="s">
        <v>190</v>
      </c>
      <c r="M33" t="s">
        <v>191</v>
      </c>
      <c r="N33" t="s">
        <v>664</v>
      </c>
    </row>
    <row r="34" spans="1:14">
      <c r="A34" s="84">
        <v>44665</v>
      </c>
      <c r="B34" t="s">
        <v>508</v>
      </c>
      <c r="C34" t="s">
        <v>1142</v>
      </c>
      <c r="E34" t="s">
        <v>1143</v>
      </c>
      <c r="F34" t="s">
        <v>665</v>
      </c>
      <c r="G34" t="s">
        <v>440</v>
      </c>
      <c r="H34" t="s">
        <v>486</v>
      </c>
      <c r="I34" t="s">
        <v>198</v>
      </c>
      <c r="J34" s="12">
        <v>74.430000000000007</v>
      </c>
      <c r="K34" s="85">
        <v>1900.2</v>
      </c>
      <c r="L34" t="s">
        <v>190</v>
      </c>
      <c r="M34" t="s">
        <v>191</v>
      </c>
      <c r="N34" t="s">
        <v>664</v>
      </c>
    </row>
    <row r="35" spans="1:14">
      <c r="A35" s="84">
        <v>44665</v>
      </c>
      <c r="B35" t="s">
        <v>508</v>
      </c>
      <c r="C35" t="s">
        <v>1142</v>
      </c>
      <c r="E35" t="s">
        <v>1143</v>
      </c>
      <c r="F35" t="s">
        <v>716</v>
      </c>
      <c r="G35" t="s">
        <v>436</v>
      </c>
      <c r="H35" t="s">
        <v>486</v>
      </c>
      <c r="I35" t="s">
        <v>198</v>
      </c>
      <c r="J35" s="12">
        <v>5.46</v>
      </c>
      <c r="K35" s="85">
        <v>139.38999999999999</v>
      </c>
      <c r="L35" t="s">
        <v>190</v>
      </c>
      <c r="M35" t="s">
        <v>191</v>
      </c>
      <c r="N35" t="s">
        <v>664</v>
      </c>
    </row>
    <row r="36" spans="1:14">
      <c r="A36" s="84">
        <v>44740</v>
      </c>
      <c r="B36" t="s">
        <v>508</v>
      </c>
      <c r="C36" t="s">
        <v>1253</v>
      </c>
      <c r="E36" t="s">
        <v>1143</v>
      </c>
      <c r="F36" t="s">
        <v>1254</v>
      </c>
      <c r="G36" t="s">
        <v>415</v>
      </c>
      <c r="H36" t="s">
        <v>486</v>
      </c>
      <c r="I36" t="s">
        <v>198</v>
      </c>
      <c r="J36" s="12">
        <v>270.27999999999997</v>
      </c>
      <c r="K36" s="85">
        <v>6900.25</v>
      </c>
      <c r="L36" t="s">
        <v>190</v>
      </c>
      <c r="M36" t="s">
        <v>191</v>
      </c>
      <c r="N36" t="s">
        <v>664</v>
      </c>
    </row>
    <row r="37" spans="1:14">
      <c r="A37" s="84">
        <v>44742</v>
      </c>
      <c r="B37" t="s">
        <v>411</v>
      </c>
      <c r="C37" t="s">
        <v>1327</v>
      </c>
      <c r="F37" t="s">
        <v>1328</v>
      </c>
      <c r="G37" t="s">
        <v>440</v>
      </c>
      <c r="H37" t="s">
        <v>486</v>
      </c>
      <c r="J37" s="12">
        <v>0</v>
      </c>
      <c r="K37" s="85">
        <v>-0.01</v>
      </c>
      <c r="L37" t="s">
        <v>190</v>
      </c>
      <c r="M37" t="s">
        <v>191</v>
      </c>
      <c r="N37" t="s">
        <v>664</v>
      </c>
    </row>
    <row r="38" spans="1:14">
      <c r="A38" s="84">
        <v>44742</v>
      </c>
      <c r="B38" t="s">
        <v>508</v>
      </c>
      <c r="C38" t="s">
        <v>1349</v>
      </c>
      <c r="E38" t="s">
        <v>1143</v>
      </c>
      <c r="F38" t="s">
        <v>1350</v>
      </c>
      <c r="G38" t="s">
        <v>415</v>
      </c>
      <c r="H38" t="s">
        <v>486</v>
      </c>
      <c r="I38" t="s">
        <v>198</v>
      </c>
      <c r="J38" s="12">
        <v>116.02</v>
      </c>
      <c r="K38" s="85">
        <v>2961.99</v>
      </c>
      <c r="L38" t="s">
        <v>190</v>
      </c>
      <c r="M38" t="s">
        <v>191</v>
      </c>
      <c r="N38" t="s">
        <v>664</v>
      </c>
    </row>
    <row r="39" spans="1:14">
      <c r="A39" s="84">
        <v>44635</v>
      </c>
      <c r="B39" t="s">
        <v>187</v>
      </c>
      <c r="C39" t="s">
        <v>986</v>
      </c>
      <c r="F39" t="s">
        <v>987</v>
      </c>
      <c r="G39" t="s">
        <v>188</v>
      </c>
      <c r="H39" t="s">
        <v>988</v>
      </c>
      <c r="J39" s="12">
        <v>0</v>
      </c>
      <c r="K39" s="85">
        <v>1500</v>
      </c>
      <c r="L39" t="s">
        <v>190</v>
      </c>
      <c r="M39" t="s">
        <v>191</v>
      </c>
      <c r="N39" t="s">
        <v>989</v>
      </c>
    </row>
    <row r="40" spans="1:14">
      <c r="A40" s="84">
        <v>44635</v>
      </c>
      <c r="B40" t="s">
        <v>187</v>
      </c>
      <c r="C40" t="s">
        <v>990</v>
      </c>
      <c r="F40" t="s">
        <v>991</v>
      </c>
      <c r="G40" t="s">
        <v>188</v>
      </c>
      <c r="H40" t="s">
        <v>988</v>
      </c>
      <c r="J40" s="12">
        <v>0</v>
      </c>
      <c r="K40" s="85">
        <v>1500</v>
      </c>
      <c r="L40" t="s">
        <v>190</v>
      </c>
      <c r="M40" t="s">
        <v>191</v>
      </c>
      <c r="N40" t="s">
        <v>989</v>
      </c>
    </row>
    <row r="41" spans="1:14">
      <c r="A41" s="84">
        <v>44636</v>
      </c>
      <c r="B41" t="s">
        <v>187</v>
      </c>
      <c r="C41" t="s">
        <v>992</v>
      </c>
      <c r="F41" t="s">
        <v>993</v>
      </c>
      <c r="G41" t="s">
        <v>188</v>
      </c>
      <c r="H41" t="s">
        <v>988</v>
      </c>
      <c r="J41" s="12">
        <v>0</v>
      </c>
      <c r="K41" s="85">
        <v>3000</v>
      </c>
      <c r="L41" t="s">
        <v>190</v>
      </c>
      <c r="M41" t="s">
        <v>191</v>
      </c>
      <c r="N41" t="s">
        <v>989</v>
      </c>
    </row>
    <row r="42" spans="1:14">
      <c r="A42" s="84">
        <v>44636</v>
      </c>
      <c r="B42" t="s">
        <v>187</v>
      </c>
      <c r="C42" t="s">
        <v>994</v>
      </c>
      <c r="F42" t="s">
        <v>995</v>
      </c>
      <c r="G42" t="s">
        <v>188</v>
      </c>
      <c r="H42" t="s">
        <v>988</v>
      </c>
      <c r="J42" s="12">
        <v>0</v>
      </c>
      <c r="K42" s="85">
        <v>1500</v>
      </c>
      <c r="L42" t="s">
        <v>190</v>
      </c>
      <c r="M42" t="s">
        <v>191</v>
      </c>
      <c r="N42" t="s">
        <v>989</v>
      </c>
    </row>
    <row r="43" spans="1:14">
      <c r="A43" s="84">
        <v>44637</v>
      </c>
      <c r="B43" t="s">
        <v>187</v>
      </c>
      <c r="C43" t="s">
        <v>996</v>
      </c>
      <c r="F43" t="s">
        <v>997</v>
      </c>
      <c r="G43" t="s">
        <v>188</v>
      </c>
      <c r="H43" t="s">
        <v>988</v>
      </c>
      <c r="J43" s="12">
        <v>0</v>
      </c>
      <c r="K43" s="85">
        <v>3000</v>
      </c>
      <c r="L43" t="s">
        <v>190</v>
      </c>
      <c r="M43" t="s">
        <v>191</v>
      </c>
      <c r="N43" t="s">
        <v>989</v>
      </c>
    </row>
    <row r="44" spans="1:14">
      <c r="A44" s="84">
        <v>44637</v>
      </c>
      <c r="B44" t="s">
        <v>187</v>
      </c>
      <c r="C44" t="s">
        <v>998</v>
      </c>
      <c r="F44" t="s">
        <v>999</v>
      </c>
      <c r="G44" t="s">
        <v>188</v>
      </c>
      <c r="H44" t="s">
        <v>988</v>
      </c>
      <c r="J44" s="12">
        <v>0</v>
      </c>
      <c r="K44" s="85">
        <v>3000</v>
      </c>
      <c r="L44" t="s">
        <v>190</v>
      </c>
      <c r="M44" t="s">
        <v>191</v>
      </c>
      <c r="N44" t="s">
        <v>989</v>
      </c>
    </row>
    <row r="45" spans="1:14">
      <c r="A45" s="84">
        <v>44638</v>
      </c>
      <c r="B45" t="s">
        <v>187</v>
      </c>
      <c r="C45" t="s">
        <v>1000</v>
      </c>
      <c r="F45" t="s">
        <v>1001</v>
      </c>
      <c r="G45" t="s">
        <v>188</v>
      </c>
      <c r="H45" t="s">
        <v>988</v>
      </c>
      <c r="J45" s="12">
        <v>0</v>
      </c>
      <c r="K45" s="85">
        <v>3000</v>
      </c>
      <c r="L45" t="s">
        <v>190</v>
      </c>
      <c r="M45" t="s">
        <v>191</v>
      </c>
      <c r="N45" t="s">
        <v>989</v>
      </c>
    </row>
    <row r="46" spans="1:14">
      <c r="A46" s="84">
        <v>44638</v>
      </c>
      <c r="B46" t="s">
        <v>187</v>
      </c>
      <c r="C46" t="s">
        <v>1002</v>
      </c>
      <c r="F46" t="s">
        <v>1003</v>
      </c>
      <c r="G46" t="s">
        <v>188</v>
      </c>
      <c r="H46" t="s">
        <v>988</v>
      </c>
      <c r="J46" s="12">
        <v>0</v>
      </c>
      <c r="K46" s="85">
        <v>1500</v>
      </c>
      <c r="L46" t="s">
        <v>190</v>
      </c>
      <c r="M46" t="s">
        <v>191</v>
      </c>
      <c r="N46" t="s">
        <v>989</v>
      </c>
    </row>
    <row r="47" spans="1:14">
      <c r="A47" s="84">
        <v>44640</v>
      </c>
      <c r="B47" t="s">
        <v>187</v>
      </c>
      <c r="C47" t="s">
        <v>490</v>
      </c>
      <c r="F47" t="s">
        <v>1004</v>
      </c>
      <c r="G47" t="s">
        <v>188</v>
      </c>
      <c r="H47" t="s">
        <v>988</v>
      </c>
      <c r="J47" s="12">
        <v>0</v>
      </c>
      <c r="K47" s="85">
        <v>3000</v>
      </c>
      <c r="L47" t="s">
        <v>190</v>
      </c>
      <c r="M47" t="s">
        <v>191</v>
      </c>
      <c r="N47" t="s">
        <v>989</v>
      </c>
    </row>
    <row r="48" spans="1:14">
      <c r="A48" s="84">
        <v>44640</v>
      </c>
      <c r="B48" t="s">
        <v>187</v>
      </c>
      <c r="C48" t="s">
        <v>1005</v>
      </c>
      <c r="F48" t="s">
        <v>1006</v>
      </c>
      <c r="G48" t="s">
        <v>188</v>
      </c>
      <c r="H48" t="s">
        <v>988</v>
      </c>
      <c r="J48" s="12">
        <v>0</v>
      </c>
      <c r="K48" s="85">
        <v>1500</v>
      </c>
      <c r="L48" t="s">
        <v>190</v>
      </c>
      <c r="M48" t="s">
        <v>191</v>
      </c>
      <c r="N48" t="s">
        <v>989</v>
      </c>
    </row>
    <row r="49" spans="1:14">
      <c r="A49" s="84">
        <v>44641</v>
      </c>
      <c r="B49" t="s">
        <v>187</v>
      </c>
      <c r="C49" t="s">
        <v>193</v>
      </c>
      <c r="F49" t="s">
        <v>1009</v>
      </c>
      <c r="G49" t="s">
        <v>188</v>
      </c>
      <c r="H49" t="s">
        <v>988</v>
      </c>
      <c r="J49" s="12">
        <v>0</v>
      </c>
      <c r="K49" s="85">
        <v>3000</v>
      </c>
      <c r="L49" t="s">
        <v>190</v>
      </c>
      <c r="M49" t="s">
        <v>191</v>
      </c>
      <c r="N49" t="s">
        <v>989</v>
      </c>
    </row>
    <row r="50" spans="1:14">
      <c r="A50" s="84">
        <v>44641</v>
      </c>
      <c r="B50" t="s">
        <v>187</v>
      </c>
      <c r="C50" t="s">
        <v>491</v>
      </c>
      <c r="F50" t="s">
        <v>1010</v>
      </c>
      <c r="G50" t="s">
        <v>188</v>
      </c>
      <c r="H50" t="s">
        <v>988</v>
      </c>
      <c r="J50" s="12">
        <v>0</v>
      </c>
      <c r="K50" s="85">
        <v>3000</v>
      </c>
      <c r="L50" t="s">
        <v>190</v>
      </c>
      <c r="M50" t="s">
        <v>191</v>
      </c>
      <c r="N50" t="s">
        <v>989</v>
      </c>
    </row>
    <row r="51" spans="1:14">
      <c r="A51" s="84">
        <v>44641</v>
      </c>
      <c r="B51" t="s">
        <v>187</v>
      </c>
      <c r="C51" t="s">
        <v>1011</v>
      </c>
      <c r="F51" t="s">
        <v>1012</v>
      </c>
      <c r="G51" t="s">
        <v>188</v>
      </c>
      <c r="H51" t="s">
        <v>988</v>
      </c>
      <c r="J51" s="12">
        <v>0</v>
      </c>
      <c r="K51" s="85">
        <v>1500</v>
      </c>
      <c r="L51" t="s">
        <v>190</v>
      </c>
      <c r="M51" t="s">
        <v>191</v>
      </c>
      <c r="N51" t="s">
        <v>989</v>
      </c>
    </row>
    <row r="52" spans="1:14">
      <c r="A52" s="84">
        <v>44641</v>
      </c>
      <c r="B52" t="s">
        <v>187</v>
      </c>
      <c r="C52" t="s">
        <v>1013</v>
      </c>
      <c r="F52" t="s">
        <v>1014</v>
      </c>
      <c r="G52" t="s">
        <v>188</v>
      </c>
      <c r="H52" t="s">
        <v>988</v>
      </c>
      <c r="J52" s="12">
        <v>0</v>
      </c>
      <c r="K52" s="85">
        <v>3000</v>
      </c>
      <c r="L52" t="s">
        <v>190</v>
      </c>
      <c r="M52" t="s">
        <v>191</v>
      </c>
      <c r="N52" t="s">
        <v>989</v>
      </c>
    </row>
    <row r="53" spans="1:14">
      <c r="A53" s="84">
        <v>44641</v>
      </c>
      <c r="B53" t="s">
        <v>187</v>
      </c>
      <c r="C53" t="s">
        <v>1015</v>
      </c>
      <c r="F53" t="s">
        <v>1016</v>
      </c>
      <c r="G53" t="s">
        <v>188</v>
      </c>
      <c r="H53" t="s">
        <v>988</v>
      </c>
      <c r="J53" s="12">
        <v>0</v>
      </c>
      <c r="K53" s="85">
        <v>3000</v>
      </c>
      <c r="L53" t="s">
        <v>190</v>
      </c>
      <c r="M53" t="s">
        <v>191</v>
      </c>
      <c r="N53" t="s">
        <v>989</v>
      </c>
    </row>
    <row r="54" spans="1:14">
      <c r="A54" s="84">
        <v>44642</v>
      </c>
      <c r="B54" t="s">
        <v>187</v>
      </c>
      <c r="C54" t="s">
        <v>1018</v>
      </c>
      <c r="F54" t="s">
        <v>1019</v>
      </c>
      <c r="G54" t="s">
        <v>188</v>
      </c>
      <c r="H54" t="s">
        <v>988</v>
      </c>
      <c r="J54" s="12">
        <v>0</v>
      </c>
      <c r="K54" s="85">
        <v>3000</v>
      </c>
      <c r="L54" t="s">
        <v>190</v>
      </c>
      <c r="M54" t="s">
        <v>191</v>
      </c>
      <c r="N54" t="s">
        <v>989</v>
      </c>
    </row>
    <row r="55" spans="1:14">
      <c r="A55" s="84">
        <v>44643</v>
      </c>
      <c r="B55" t="s">
        <v>187</v>
      </c>
      <c r="C55" t="s">
        <v>1020</v>
      </c>
      <c r="F55" t="s">
        <v>1021</v>
      </c>
      <c r="G55" t="s">
        <v>188</v>
      </c>
      <c r="H55" t="s">
        <v>988</v>
      </c>
      <c r="J55" s="12">
        <v>0</v>
      </c>
      <c r="K55" s="85">
        <v>1500</v>
      </c>
      <c r="L55" t="s">
        <v>190</v>
      </c>
      <c r="M55" t="s">
        <v>191</v>
      </c>
      <c r="N55" t="s">
        <v>989</v>
      </c>
    </row>
    <row r="56" spans="1:14">
      <c r="A56" s="84">
        <v>44643</v>
      </c>
      <c r="B56" t="s">
        <v>187</v>
      </c>
      <c r="C56" t="s">
        <v>1022</v>
      </c>
      <c r="F56" t="s">
        <v>1021</v>
      </c>
      <c r="G56" t="s">
        <v>188</v>
      </c>
      <c r="H56" t="s">
        <v>988</v>
      </c>
      <c r="J56" s="12">
        <v>0</v>
      </c>
      <c r="K56" s="85">
        <v>1500</v>
      </c>
      <c r="L56" t="s">
        <v>190</v>
      </c>
      <c r="M56" t="s">
        <v>191</v>
      </c>
      <c r="N56" t="s">
        <v>989</v>
      </c>
    </row>
    <row r="57" spans="1:14">
      <c r="A57" s="84">
        <v>44643</v>
      </c>
      <c r="B57" t="s">
        <v>187</v>
      </c>
      <c r="C57" t="s">
        <v>1023</v>
      </c>
      <c r="F57" t="s">
        <v>1024</v>
      </c>
      <c r="G57" t="s">
        <v>188</v>
      </c>
      <c r="H57" t="s">
        <v>988</v>
      </c>
      <c r="J57" s="12">
        <v>0</v>
      </c>
      <c r="K57" s="85">
        <v>3000</v>
      </c>
      <c r="L57" t="s">
        <v>190</v>
      </c>
      <c r="M57" t="s">
        <v>191</v>
      </c>
      <c r="N57" t="s">
        <v>989</v>
      </c>
    </row>
    <row r="58" spans="1:14">
      <c r="A58" s="84">
        <v>44643</v>
      </c>
      <c r="B58" t="s">
        <v>187</v>
      </c>
      <c r="C58" t="s">
        <v>1025</v>
      </c>
      <c r="F58" t="s">
        <v>1026</v>
      </c>
      <c r="G58" t="s">
        <v>188</v>
      </c>
      <c r="H58" t="s">
        <v>988</v>
      </c>
      <c r="J58" s="12">
        <v>0</v>
      </c>
      <c r="K58" s="85">
        <v>1500</v>
      </c>
      <c r="L58" t="s">
        <v>190</v>
      </c>
      <c r="M58" t="s">
        <v>191</v>
      </c>
      <c r="N58" t="s">
        <v>989</v>
      </c>
    </row>
    <row r="59" spans="1:14">
      <c r="A59" s="84">
        <v>44643</v>
      </c>
      <c r="B59" t="s">
        <v>187</v>
      </c>
      <c r="C59" t="s">
        <v>1027</v>
      </c>
      <c r="F59" t="s">
        <v>1028</v>
      </c>
      <c r="G59" t="s">
        <v>188</v>
      </c>
      <c r="H59" t="s">
        <v>988</v>
      </c>
      <c r="J59" s="12">
        <v>0</v>
      </c>
      <c r="K59" s="85">
        <v>1500</v>
      </c>
      <c r="L59" t="s">
        <v>190</v>
      </c>
      <c r="M59" t="s">
        <v>191</v>
      </c>
      <c r="N59" t="s">
        <v>989</v>
      </c>
    </row>
    <row r="60" spans="1:14">
      <c r="A60" s="84">
        <v>44643</v>
      </c>
      <c r="B60" t="s">
        <v>187</v>
      </c>
      <c r="C60" t="s">
        <v>1029</v>
      </c>
      <c r="F60" t="s">
        <v>1030</v>
      </c>
      <c r="G60" t="s">
        <v>188</v>
      </c>
      <c r="H60" t="s">
        <v>988</v>
      </c>
      <c r="J60" s="12">
        <v>0</v>
      </c>
      <c r="K60" s="85">
        <v>3000</v>
      </c>
      <c r="L60" t="s">
        <v>190</v>
      </c>
      <c r="M60" t="s">
        <v>191</v>
      </c>
      <c r="N60" t="s">
        <v>989</v>
      </c>
    </row>
    <row r="61" spans="1:14">
      <c r="A61" s="84">
        <v>44644</v>
      </c>
      <c r="B61" t="s">
        <v>187</v>
      </c>
      <c r="C61" t="s">
        <v>1031</v>
      </c>
      <c r="F61" t="s">
        <v>1032</v>
      </c>
      <c r="G61" t="s">
        <v>188</v>
      </c>
      <c r="H61" t="s">
        <v>988</v>
      </c>
      <c r="J61" s="12">
        <v>0</v>
      </c>
      <c r="K61" s="85">
        <v>1500</v>
      </c>
      <c r="L61" t="s">
        <v>190</v>
      </c>
      <c r="M61" t="s">
        <v>191</v>
      </c>
      <c r="N61" t="s">
        <v>989</v>
      </c>
    </row>
    <row r="62" spans="1:14">
      <c r="A62" s="84">
        <v>44644</v>
      </c>
      <c r="B62" t="s">
        <v>187</v>
      </c>
      <c r="C62" t="s">
        <v>1033</v>
      </c>
      <c r="F62" t="s">
        <v>1034</v>
      </c>
      <c r="G62" t="s">
        <v>188</v>
      </c>
      <c r="H62" t="s">
        <v>988</v>
      </c>
      <c r="J62" s="12">
        <v>0</v>
      </c>
      <c r="K62" s="85">
        <v>3000</v>
      </c>
      <c r="L62" t="s">
        <v>190</v>
      </c>
      <c r="M62" t="s">
        <v>191</v>
      </c>
      <c r="N62" t="s">
        <v>989</v>
      </c>
    </row>
    <row r="63" spans="1:14">
      <c r="A63" s="84">
        <v>44644</v>
      </c>
      <c r="B63" t="s">
        <v>187</v>
      </c>
      <c r="C63" t="s">
        <v>1035</v>
      </c>
      <c r="F63" t="s">
        <v>1036</v>
      </c>
      <c r="G63" t="s">
        <v>188</v>
      </c>
      <c r="H63" t="s">
        <v>988</v>
      </c>
      <c r="J63" s="12">
        <v>0</v>
      </c>
      <c r="K63" s="85">
        <v>3000</v>
      </c>
      <c r="L63" t="s">
        <v>190</v>
      </c>
      <c r="M63" t="s">
        <v>191</v>
      </c>
      <c r="N63" t="s">
        <v>989</v>
      </c>
    </row>
    <row r="64" spans="1:14">
      <c r="A64" s="84">
        <v>44644</v>
      </c>
      <c r="B64" t="s">
        <v>187</v>
      </c>
      <c r="C64" t="s">
        <v>1037</v>
      </c>
      <c r="F64" t="s">
        <v>1038</v>
      </c>
      <c r="G64" t="s">
        <v>188</v>
      </c>
      <c r="H64" t="s">
        <v>988</v>
      </c>
      <c r="J64" s="12">
        <v>0</v>
      </c>
      <c r="K64" s="85">
        <v>3000</v>
      </c>
      <c r="L64" t="s">
        <v>190</v>
      </c>
      <c r="M64" t="s">
        <v>191</v>
      </c>
      <c r="N64" t="s">
        <v>989</v>
      </c>
    </row>
    <row r="65" spans="1:14">
      <c r="A65" s="84">
        <v>44645</v>
      </c>
      <c r="B65" t="s">
        <v>187</v>
      </c>
      <c r="C65" t="s">
        <v>1039</v>
      </c>
      <c r="F65" t="s">
        <v>1040</v>
      </c>
      <c r="G65" t="s">
        <v>188</v>
      </c>
      <c r="H65" t="s">
        <v>988</v>
      </c>
      <c r="J65" s="12">
        <v>0</v>
      </c>
      <c r="K65" s="85">
        <v>1500</v>
      </c>
      <c r="L65" t="s">
        <v>190</v>
      </c>
      <c r="M65" t="s">
        <v>191</v>
      </c>
      <c r="N65" t="s">
        <v>989</v>
      </c>
    </row>
    <row r="66" spans="1:14">
      <c r="A66" s="84">
        <v>44645</v>
      </c>
      <c r="B66" t="s">
        <v>187</v>
      </c>
      <c r="C66" t="s">
        <v>1043</v>
      </c>
      <c r="F66" t="s">
        <v>1044</v>
      </c>
      <c r="G66" t="s">
        <v>188</v>
      </c>
      <c r="H66" t="s">
        <v>988</v>
      </c>
      <c r="J66" s="12">
        <v>0</v>
      </c>
      <c r="K66" s="85">
        <v>3000</v>
      </c>
      <c r="L66" t="s">
        <v>190</v>
      </c>
      <c r="M66" t="s">
        <v>191</v>
      </c>
      <c r="N66" t="s">
        <v>989</v>
      </c>
    </row>
    <row r="67" spans="1:14">
      <c r="A67" s="84">
        <v>44648</v>
      </c>
      <c r="B67" t="s">
        <v>187</v>
      </c>
      <c r="C67" t="s">
        <v>1047</v>
      </c>
      <c r="F67" t="s">
        <v>1048</v>
      </c>
      <c r="G67" t="s">
        <v>188</v>
      </c>
      <c r="H67" t="s">
        <v>988</v>
      </c>
      <c r="J67" s="12">
        <v>0</v>
      </c>
      <c r="K67" s="85">
        <v>1500</v>
      </c>
      <c r="L67" t="s">
        <v>190</v>
      </c>
      <c r="M67" t="s">
        <v>191</v>
      </c>
      <c r="N67" t="s">
        <v>989</v>
      </c>
    </row>
    <row r="68" spans="1:14">
      <c r="A68" s="84">
        <v>44648</v>
      </c>
      <c r="B68" t="s">
        <v>187</v>
      </c>
      <c r="C68" t="s">
        <v>1049</v>
      </c>
      <c r="F68" t="s">
        <v>1050</v>
      </c>
      <c r="G68" t="s">
        <v>188</v>
      </c>
      <c r="H68" t="s">
        <v>988</v>
      </c>
      <c r="J68" s="12">
        <v>0</v>
      </c>
      <c r="K68" s="85">
        <v>3000</v>
      </c>
      <c r="L68" t="s">
        <v>190</v>
      </c>
      <c r="M68" t="s">
        <v>191</v>
      </c>
      <c r="N68" t="s">
        <v>989</v>
      </c>
    </row>
    <row r="69" spans="1:14">
      <c r="A69" s="84">
        <v>44648</v>
      </c>
      <c r="B69" t="s">
        <v>187</v>
      </c>
      <c r="C69" t="s">
        <v>1051</v>
      </c>
      <c r="F69" t="s">
        <v>1052</v>
      </c>
      <c r="G69" t="s">
        <v>188</v>
      </c>
      <c r="H69" t="s">
        <v>988</v>
      </c>
      <c r="J69" s="12">
        <v>0</v>
      </c>
      <c r="K69" s="85">
        <v>1500</v>
      </c>
      <c r="L69" t="s">
        <v>190</v>
      </c>
      <c r="M69" t="s">
        <v>191</v>
      </c>
      <c r="N69" t="s">
        <v>989</v>
      </c>
    </row>
    <row r="70" spans="1:14">
      <c r="A70" s="84">
        <v>44649</v>
      </c>
      <c r="B70" t="s">
        <v>187</v>
      </c>
      <c r="C70" t="s">
        <v>492</v>
      </c>
      <c r="F70" t="s">
        <v>1053</v>
      </c>
      <c r="G70" t="s">
        <v>188</v>
      </c>
      <c r="H70" t="s">
        <v>988</v>
      </c>
      <c r="J70" s="12">
        <v>0</v>
      </c>
      <c r="K70" s="85">
        <v>3000</v>
      </c>
      <c r="L70" t="s">
        <v>190</v>
      </c>
      <c r="M70" t="s">
        <v>191</v>
      </c>
      <c r="N70" t="s">
        <v>989</v>
      </c>
    </row>
    <row r="71" spans="1:14">
      <c r="A71" s="84">
        <v>44651</v>
      </c>
      <c r="B71" t="s">
        <v>187</v>
      </c>
      <c r="C71" t="s">
        <v>493</v>
      </c>
      <c r="F71" t="s">
        <v>1056</v>
      </c>
      <c r="G71" t="s">
        <v>188</v>
      </c>
      <c r="H71" t="s">
        <v>988</v>
      </c>
      <c r="J71" s="12">
        <v>0</v>
      </c>
      <c r="K71" s="85">
        <v>3000</v>
      </c>
      <c r="L71" t="s">
        <v>190</v>
      </c>
      <c r="M71" t="s">
        <v>191</v>
      </c>
      <c r="N71" t="s">
        <v>989</v>
      </c>
    </row>
    <row r="72" spans="1:14">
      <c r="A72" s="84">
        <v>44651</v>
      </c>
      <c r="B72" t="s">
        <v>187</v>
      </c>
      <c r="C72" t="s">
        <v>1057</v>
      </c>
      <c r="F72" t="s">
        <v>1058</v>
      </c>
      <c r="G72" t="s">
        <v>188</v>
      </c>
      <c r="H72" t="s">
        <v>988</v>
      </c>
      <c r="J72" s="12">
        <v>0</v>
      </c>
      <c r="K72" s="85">
        <v>1500</v>
      </c>
      <c r="L72" t="s">
        <v>190</v>
      </c>
      <c r="M72" t="s">
        <v>191</v>
      </c>
      <c r="N72" t="s">
        <v>989</v>
      </c>
    </row>
    <row r="73" spans="1:14">
      <c r="A73" s="84">
        <v>44651</v>
      </c>
      <c r="B73" t="s">
        <v>187</v>
      </c>
      <c r="C73" t="s">
        <v>1060</v>
      </c>
      <c r="F73" t="s">
        <v>1061</v>
      </c>
      <c r="G73" t="s">
        <v>188</v>
      </c>
      <c r="H73" t="s">
        <v>988</v>
      </c>
      <c r="J73" s="12">
        <v>0</v>
      </c>
      <c r="K73" s="85">
        <v>3000</v>
      </c>
      <c r="L73" t="s">
        <v>190</v>
      </c>
      <c r="M73" t="s">
        <v>191</v>
      </c>
      <c r="N73" t="s">
        <v>989</v>
      </c>
    </row>
    <row r="74" spans="1:14">
      <c r="A74" s="84">
        <v>44651</v>
      </c>
      <c r="B74" t="s">
        <v>187</v>
      </c>
      <c r="C74" t="s">
        <v>503</v>
      </c>
      <c r="F74" t="s">
        <v>1062</v>
      </c>
      <c r="G74" t="s">
        <v>197</v>
      </c>
      <c r="H74" t="s">
        <v>988</v>
      </c>
      <c r="I74" t="s">
        <v>198</v>
      </c>
      <c r="J74" s="12">
        <v>120</v>
      </c>
      <c r="K74" s="85">
        <v>3063.6</v>
      </c>
      <c r="L74" t="s">
        <v>190</v>
      </c>
      <c r="M74" t="s">
        <v>191</v>
      </c>
      <c r="N74" t="s">
        <v>989</v>
      </c>
    </row>
    <row r="75" spans="1:14">
      <c r="A75" s="84">
        <v>44651</v>
      </c>
      <c r="B75" t="s">
        <v>187</v>
      </c>
      <c r="C75" t="s">
        <v>1063</v>
      </c>
      <c r="F75" t="s">
        <v>1064</v>
      </c>
      <c r="G75" t="s">
        <v>197</v>
      </c>
      <c r="H75" t="s">
        <v>988</v>
      </c>
      <c r="I75" t="s">
        <v>198</v>
      </c>
      <c r="J75" s="12">
        <v>60</v>
      </c>
      <c r="K75" s="85">
        <v>1531.8</v>
      </c>
      <c r="L75" t="s">
        <v>190</v>
      </c>
      <c r="M75" t="s">
        <v>191</v>
      </c>
      <c r="N75" t="s">
        <v>989</v>
      </c>
    </row>
    <row r="76" spans="1:14">
      <c r="A76" s="84">
        <v>44651</v>
      </c>
      <c r="B76" t="s">
        <v>187</v>
      </c>
      <c r="C76" t="s">
        <v>1065</v>
      </c>
      <c r="F76" t="s">
        <v>1066</v>
      </c>
      <c r="G76" t="s">
        <v>197</v>
      </c>
      <c r="H76" t="s">
        <v>988</v>
      </c>
      <c r="I76" t="s">
        <v>198</v>
      </c>
      <c r="J76" s="12">
        <v>120</v>
      </c>
      <c r="K76" s="85">
        <v>3063.6</v>
      </c>
      <c r="L76" t="s">
        <v>190</v>
      </c>
      <c r="M76" t="s">
        <v>191</v>
      </c>
      <c r="N76" t="s">
        <v>989</v>
      </c>
    </row>
    <row r="77" spans="1:14">
      <c r="A77" s="84">
        <v>44651</v>
      </c>
      <c r="B77" t="s">
        <v>187</v>
      </c>
      <c r="C77" t="s">
        <v>1068</v>
      </c>
      <c r="F77" t="s">
        <v>1069</v>
      </c>
      <c r="G77" t="s">
        <v>197</v>
      </c>
      <c r="H77" t="s">
        <v>988</v>
      </c>
      <c r="I77" t="s">
        <v>198</v>
      </c>
      <c r="J77" s="12">
        <v>120</v>
      </c>
      <c r="K77" s="85">
        <v>3063.6</v>
      </c>
      <c r="L77" t="s">
        <v>190</v>
      </c>
      <c r="M77" t="s">
        <v>191</v>
      </c>
      <c r="N77" t="s">
        <v>989</v>
      </c>
    </row>
    <row r="78" spans="1:14">
      <c r="A78" s="84">
        <v>44651</v>
      </c>
      <c r="B78" t="s">
        <v>187</v>
      </c>
      <c r="C78" t="s">
        <v>1070</v>
      </c>
      <c r="F78" t="s">
        <v>1071</v>
      </c>
      <c r="G78" t="s">
        <v>197</v>
      </c>
      <c r="H78" t="s">
        <v>988</v>
      </c>
      <c r="I78" t="s">
        <v>198</v>
      </c>
      <c r="J78" s="12">
        <v>120</v>
      </c>
      <c r="K78" s="85">
        <v>3063.6</v>
      </c>
      <c r="L78" t="s">
        <v>190</v>
      </c>
      <c r="M78" t="s">
        <v>191</v>
      </c>
      <c r="N78" t="s">
        <v>989</v>
      </c>
    </row>
    <row r="79" spans="1:14">
      <c r="A79" s="84">
        <v>44651</v>
      </c>
      <c r="B79" t="s">
        <v>187</v>
      </c>
      <c r="C79" t="s">
        <v>1072</v>
      </c>
      <c r="F79" t="s">
        <v>1073</v>
      </c>
      <c r="G79" t="s">
        <v>197</v>
      </c>
      <c r="H79" t="s">
        <v>988</v>
      </c>
      <c r="I79" t="s">
        <v>198</v>
      </c>
      <c r="J79" s="12">
        <v>180</v>
      </c>
      <c r="K79" s="85">
        <v>4595.3999999999996</v>
      </c>
      <c r="L79" t="s">
        <v>190</v>
      </c>
      <c r="M79" t="s">
        <v>191</v>
      </c>
      <c r="N79" t="s">
        <v>989</v>
      </c>
    </row>
    <row r="80" spans="1:14">
      <c r="A80" s="84">
        <v>44651</v>
      </c>
      <c r="B80" t="s">
        <v>187</v>
      </c>
      <c r="C80" t="s">
        <v>1074</v>
      </c>
      <c r="F80" t="s">
        <v>1075</v>
      </c>
      <c r="G80" t="s">
        <v>197</v>
      </c>
      <c r="H80" t="s">
        <v>988</v>
      </c>
      <c r="I80" t="s">
        <v>198</v>
      </c>
      <c r="J80" s="12">
        <v>120</v>
      </c>
      <c r="K80" s="85">
        <v>3063.6</v>
      </c>
      <c r="L80" t="s">
        <v>190</v>
      </c>
      <c r="M80" t="s">
        <v>191</v>
      </c>
      <c r="N80" t="s">
        <v>989</v>
      </c>
    </row>
    <row r="81" spans="1:14">
      <c r="A81" s="84">
        <v>44651</v>
      </c>
      <c r="B81" t="s">
        <v>187</v>
      </c>
      <c r="C81" t="s">
        <v>1076</v>
      </c>
      <c r="F81" t="s">
        <v>1077</v>
      </c>
      <c r="G81" t="s">
        <v>197</v>
      </c>
      <c r="H81" t="s">
        <v>988</v>
      </c>
      <c r="I81" t="s">
        <v>198</v>
      </c>
      <c r="J81" s="12">
        <v>60</v>
      </c>
      <c r="K81" s="85">
        <v>1531.8</v>
      </c>
      <c r="L81" t="s">
        <v>190</v>
      </c>
      <c r="M81" t="s">
        <v>191</v>
      </c>
      <c r="N81" t="s">
        <v>989</v>
      </c>
    </row>
    <row r="82" spans="1:14">
      <c r="A82" s="84">
        <v>44651</v>
      </c>
      <c r="B82" t="s">
        <v>187</v>
      </c>
      <c r="C82" t="s">
        <v>1078</v>
      </c>
      <c r="F82" t="s">
        <v>1079</v>
      </c>
      <c r="G82" t="s">
        <v>197</v>
      </c>
      <c r="H82" t="s">
        <v>988</v>
      </c>
      <c r="I82" t="s">
        <v>198</v>
      </c>
      <c r="J82" s="12">
        <v>120</v>
      </c>
      <c r="K82" s="85">
        <v>3063.6</v>
      </c>
      <c r="L82" t="s">
        <v>190</v>
      </c>
      <c r="M82" t="s">
        <v>191</v>
      </c>
      <c r="N82" t="s">
        <v>989</v>
      </c>
    </row>
    <row r="83" spans="1:14">
      <c r="A83" s="84">
        <v>44651</v>
      </c>
      <c r="B83" t="s">
        <v>187</v>
      </c>
      <c r="C83" t="s">
        <v>1080</v>
      </c>
      <c r="F83" t="s">
        <v>1081</v>
      </c>
      <c r="G83" t="s">
        <v>197</v>
      </c>
      <c r="H83" t="s">
        <v>988</v>
      </c>
      <c r="I83" t="s">
        <v>198</v>
      </c>
      <c r="J83" s="12">
        <v>120</v>
      </c>
      <c r="K83" s="85">
        <v>3063.6</v>
      </c>
      <c r="L83" t="s">
        <v>190</v>
      </c>
      <c r="M83" t="s">
        <v>191</v>
      </c>
      <c r="N83" t="s">
        <v>989</v>
      </c>
    </row>
    <row r="84" spans="1:14">
      <c r="A84" s="84">
        <v>44651</v>
      </c>
      <c r="B84" t="s">
        <v>187</v>
      </c>
      <c r="C84" t="s">
        <v>1082</v>
      </c>
      <c r="F84" t="s">
        <v>1083</v>
      </c>
      <c r="G84" t="s">
        <v>197</v>
      </c>
      <c r="H84" t="s">
        <v>988</v>
      </c>
      <c r="I84" t="s">
        <v>198</v>
      </c>
      <c r="J84" s="12">
        <v>120</v>
      </c>
      <c r="K84" s="85">
        <v>3063.6</v>
      </c>
      <c r="L84" t="s">
        <v>190</v>
      </c>
      <c r="M84" t="s">
        <v>191</v>
      </c>
      <c r="N84" t="s">
        <v>989</v>
      </c>
    </row>
    <row r="85" spans="1:14">
      <c r="A85" s="84">
        <v>44651</v>
      </c>
      <c r="B85" t="s">
        <v>187</v>
      </c>
      <c r="C85" t="s">
        <v>1084</v>
      </c>
      <c r="F85" t="s">
        <v>1085</v>
      </c>
      <c r="G85" t="s">
        <v>197</v>
      </c>
      <c r="H85" t="s">
        <v>988</v>
      </c>
      <c r="I85" t="s">
        <v>198</v>
      </c>
      <c r="J85" s="12">
        <v>120</v>
      </c>
      <c r="K85" s="85">
        <v>3063.6</v>
      </c>
      <c r="L85" t="s">
        <v>190</v>
      </c>
      <c r="M85" t="s">
        <v>191</v>
      </c>
      <c r="N85" t="s">
        <v>989</v>
      </c>
    </row>
    <row r="86" spans="1:14">
      <c r="A86" s="84">
        <v>44651</v>
      </c>
      <c r="B86" t="s">
        <v>187</v>
      </c>
      <c r="C86" t="s">
        <v>1086</v>
      </c>
      <c r="F86" t="s">
        <v>1087</v>
      </c>
      <c r="G86" t="s">
        <v>197</v>
      </c>
      <c r="H86" t="s">
        <v>988</v>
      </c>
      <c r="I86" t="s">
        <v>198</v>
      </c>
      <c r="J86" s="12">
        <v>60</v>
      </c>
      <c r="K86" s="85">
        <v>1531.8</v>
      </c>
      <c r="L86" t="s">
        <v>190</v>
      </c>
      <c r="M86" t="s">
        <v>191</v>
      </c>
      <c r="N86" t="s">
        <v>989</v>
      </c>
    </row>
    <row r="87" spans="1:14">
      <c r="A87" s="84">
        <v>44651</v>
      </c>
      <c r="B87" t="s">
        <v>187</v>
      </c>
      <c r="C87" t="s">
        <v>1088</v>
      </c>
      <c r="F87" t="s">
        <v>1089</v>
      </c>
      <c r="G87" t="s">
        <v>197</v>
      </c>
      <c r="H87" t="s">
        <v>988</v>
      </c>
      <c r="I87" t="s">
        <v>198</v>
      </c>
      <c r="J87" s="12">
        <v>120</v>
      </c>
      <c r="K87" s="85">
        <v>3063.6</v>
      </c>
      <c r="L87" t="s">
        <v>190</v>
      </c>
      <c r="M87" t="s">
        <v>191</v>
      </c>
      <c r="N87" t="s">
        <v>989</v>
      </c>
    </row>
    <row r="88" spans="1:14">
      <c r="A88" s="84">
        <v>44651</v>
      </c>
      <c r="B88" t="s">
        <v>187</v>
      </c>
      <c r="C88" t="s">
        <v>1090</v>
      </c>
      <c r="F88" t="s">
        <v>1091</v>
      </c>
      <c r="G88" t="s">
        <v>197</v>
      </c>
      <c r="H88" t="s">
        <v>988</v>
      </c>
      <c r="I88" t="s">
        <v>198</v>
      </c>
      <c r="J88" s="12">
        <v>60</v>
      </c>
      <c r="K88" s="85">
        <v>1531.8</v>
      </c>
      <c r="L88" t="s">
        <v>190</v>
      </c>
      <c r="M88" t="s">
        <v>191</v>
      </c>
      <c r="N88" t="s">
        <v>989</v>
      </c>
    </row>
    <row r="89" spans="1:14">
      <c r="A89" s="84">
        <v>44651</v>
      </c>
      <c r="B89" t="s">
        <v>187</v>
      </c>
      <c r="C89" t="s">
        <v>1092</v>
      </c>
      <c r="F89" t="s">
        <v>1093</v>
      </c>
      <c r="G89" t="s">
        <v>197</v>
      </c>
      <c r="H89" t="s">
        <v>988</v>
      </c>
      <c r="I89" t="s">
        <v>198</v>
      </c>
      <c r="J89" s="12">
        <v>120</v>
      </c>
      <c r="K89" s="85">
        <v>3063.6</v>
      </c>
      <c r="L89" t="s">
        <v>190</v>
      </c>
      <c r="M89" t="s">
        <v>191</v>
      </c>
      <c r="N89" t="s">
        <v>989</v>
      </c>
    </row>
    <row r="90" spans="1:14">
      <c r="A90" s="84">
        <v>44651</v>
      </c>
      <c r="B90" t="s">
        <v>187</v>
      </c>
      <c r="C90" t="s">
        <v>1094</v>
      </c>
      <c r="F90" t="s">
        <v>1095</v>
      </c>
      <c r="G90" t="s">
        <v>197</v>
      </c>
      <c r="H90" t="s">
        <v>988</v>
      </c>
      <c r="I90" t="s">
        <v>198</v>
      </c>
      <c r="J90" s="12">
        <v>120</v>
      </c>
      <c r="K90" s="85">
        <v>3063.6</v>
      </c>
      <c r="L90" t="s">
        <v>190</v>
      </c>
      <c r="M90" t="s">
        <v>191</v>
      </c>
      <c r="N90" t="s">
        <v>989</v>
      </c>
    </row>
    <row r="91" spans="1:14">
      <c r="A91" s="84">
        <v>44651</v>
      </c>
      <c r="B91" t="s">
        <v>187</v>
      </c>
      <c r="C91" t="s">
        <v>1096</v>
      </c>
      <c r="F91" t="s">
        <v>1097</v>
      </c>
      <c r="G91" t="s">
        <v>197</v>
      </c>
      <c r="H91" t="s">
        <v>988</v>
      </c>
      <c r="I91" t="s">
        <v>198</v>
      </c>
      <c r="J91" s="12">
        <v>120</v>
      </c>
      <c r="K91" s="85">
        <v>3063.6</v>
      </c>
      <c r="L91" t="s">
        <v>190</v>
      </c>
      <c r="M91" t="s">
        <v>191</v>
      </c>
      <c r="N91" t="s">
        <v>989</v>
      </c>
    </row>
    <row r="92" spans="1:14">
      <c r="A92" s="84">
        <v>44651</v>
      </c>
      <c r="B92" t="s">
        <v>187</v>
      </c>
      <c r="C92" t="s">
        <v>1099</v>
      </c>
      <c r="F92" t="s">
        <v>1100</v>
      </c>
      <c r="G92" t="s">
        <v>197</v>
      </c>
      <c r="H92" t="s">
        <v>988</v>
      </c>
      <c r="I92" t="s">
        <v>198</v>
      </c>
      <c r="J92" s="12">
        <v>120</v>
      </c>
      <c r="K92" s="85">
        <v>3063.6</v>
      </c>
      <c r="L92" t="s">
        <v>190</v>
      </c>
      <c r="M92" t="s">
        <v>191</v>
      </c>
      <c r="N92" t="s">
        <v>989</v>
      </c>
    </row>
    <row r="93" spans="1:14">
      <c r="A93" s="84">
        <v>44651</v>
      </c>
      <c r="B93" t="s">
        <v>187</v>
      </c>
      <c r="C93" t="s">
        <v>1101</v>
      </c>
      <c r="F93" t="s">
        <v>1102</v>
      </c>
      <c r="G93" t="s">
        <v>197</v>
      </c>
      <c r="H93" t="s">
        <v>988</v>
      </c>
      <c r="I93" t="s">
        <v>198</v>
      </c>
      <c r="J93" s="12">
        <v>120</v>
      </c>
      <c r="K93" s="85">
        <v>3063.6</v>
      </c>
      <c r="L93" t="s">
        <v>190</v>
      </c>
      <c r="M93" t="s">
        <v>191</v>
      </c>
      <c r="N93" t="s">
        <v>989</v>
      </c>
    </row>
    <row r="94" spans="1:14">
      <c r="A94" s="84">
        <v>44655</v>
      </c>
      <c r="B94" t="s">
        <v>187</v>
      </c>
      <c r="C94" t="s">
        <v>1106</v>
      </c>
      <c r="F94" t="s">
        <v>1107</v>
      </c>
      <c r="G94" t="s">
        <v>188</v>
      </c>
      <c r="H94" t="s">
        <v>988</v>
      </c>
      <c r="J94" s="12">
        <v>0</v>
      </c>
      <c r="K94" s="85">
        <v>3000</v>
      </c>
      <c r="L94" t="s">
        <v>190</v>
      </c>
      <c r="M94" t="s">
        <v>191</v>
      </c>
      <c r="N94" t="s">
        <v>989</v>
      </c>
    </row>
    <row r="95" spans="1:14">
      <c r="A95" s="84">
        <v>44656</v>
      </c>
      <c r="B95" t="s">
        <v>187</v>
      </c>
      <c r="C95" t="s">
        <v>408</v>
      </c>
      <c r="F95" t="s">
        <v>1109</v>
      </c>
      <c r="G95" t="s">
        <v>188</v>
      </c>
      <c r="H95" t="s">
        <v>988</v>
      </c>
      <c r="J95" s="12">
        <v>0</v>
      </c>
      <c r="K95" s="85">
        <v>3000</v>
      </c>
      <c r="L95" t="s">
        <v>190</v>
      </c>
      <c r="M95" t="s">
        <v>191</v>
      </c>
      <c r="N95" t="s">
        <v>989</v>
      </c>
    </row>
    <row r="96" spans="1:14">
      <c r="A96" s="84">
        <v>44656</v>
      </c>
      <c r="B96" t="s">
        <v>187</v>
      </c>
      <c r="C96" t="s">
        <v>494</v>
      </c>
      <c r="F96" t="s">
        <v>1110</v>
      </c>
      <c r="G96" t="s">
        <v>188</v>
      </c>
      <c r="H96" t="s">
        <v>988</v>
      </c>
      <c r="J96" s="12">
        <v>0</v>
      </c>
      <c r="K96" s="85">
        <v>3000</v>
      </c>
      <c r="L96" t="s">
        <v>190</v>
      </c>
      <c r="M96" t="s">
        <v>191</v>
      </c>
      <c r="N96" t="s">
        <v>989</v>
      </c>
    </row>
    <row r="97" spans="1:14">
      <c r="A97" s="84">
        <v>44657</v>
      </c>
      <c r="B97" t="s">
        <v>187</v>
      </c>
      <c r="C97" t="s">
        <v>495</v>
      </c>
      <c r="F97" t="s">
        <v>1111</v>
      </c>
      <c r="G97" t="s">
        <v>188</v>
      </c>
      <c r="H97" t="s">
        <v>988</v>
      </c>
      <c r="J97" s="12">
        <v>0</v>
      </c>
      <c r="K97" s="85">
        <v>1500</v>
      </c>
      <c r="L97" t="s">
        <v>190</v>
      </c>
      <c r="M97" t="s">
        <v>191</v>
      </c>
      <c r="N97" t="s">
        <v>989</v>
      </c>
    </row>
    <row r="98" spans="1:14">
      <c r="A98" s="84">
        <v>44658</v>
      </c>
      <c r="B98" t="s">
        <v>187</v>
      </c>
      <c r="C98" t="s">
        <v>1112</v>
      </c>
      <c r="F98" t="s">
        <v>1113</v>
      </c>
      <c r="G98" t="s">
        <v>188</v>
      </c>
      <c r="H98" t="s">
        <v>988</v>
      </c>
      <c r="J98" s="12">
        <v>0</v>
      </c>
      <c r="K98" s="85">
        <v>4500</v>
      </c>
      <c r="L98" t="s">
        <v>190</v>
      </c>
      <c r="M98" t="s">
        <v>191</v>
      </c>
      <c r="N98" t="s">
        <v>989</v>
      </c>
    </row>
    <row r="99" spans="1:14">
      <c r="A99" s="84">
        <v>44659</v>
      </c>
      <c r="B99" t="s">
        <v>187</v>
      </c>
      <c r="C99" t="s">
        <v>195</v>
      </c>
      <c r="F99" t="s">
        <v>1117</v>
      </c>
      <c r="G99" t="s">
        <v>188</v>
      </c>
      <c r="H99" t="s">
        <v>988</v>
      </c>
      <c r="J99" s="12">
        <v>0</v>
      </c>
      <c r="K99" s="85">
        <v>1500</v>
      </c>
      <c r="L99" t="s">
        <v>190</v>
      </c>
      <c r="M99" t="s">
        <v>191</v>
      </c>
      <c r="N99" t="s">
        <v>989</v>
      </c>
    </row>
    <row r="100" spans="1:14">
      <c r="A100" s="84">
        <v>44662</v>
      </c>
      <c r="B100" t="s">
        <v>187</v>
      </c>
      <c r="C100" t="s">
        <v>1134</v>
      </c>
      <c r="F100" t="s">
        <v>1135</v>
      </c>
      <c r="G100" t="s">
        <v>188</v>
      </c>
      <c r="H100" t="s">
        <v>988</v>
      </c>
      <c r="J100" s="12">
        <v>0</v>
      </c>
      <c r="K100" s="85">
        <v>1500</v>
      </c>
      <c r="L100" t="s">
        <v>190</v>
      </c>
      <c r="M100" t="s">
        <v>191</v>
      </c>
      <c r="N100" t="s">
        <v>989</v>
      </c>
    </row>
    <row r="101" spans="1:14">
      <c r="A101" s="84">
        <v>44673</v>
      </c>
      <c r="B101" t="s">
        <v>187</v>
      </c>
      <c r="C101" t="s">
        <v>1166</v>
      </c>
      <c r="F101" t="s">
        <v>1107</v>
      </c>
      <c r="G101" t="s">
        <v>188</v>
      </c>
      <c r="H101" t="s">
        <v>988</v>
      </c>
      <c r="J101" s="12">
        <v>0</v>
      </c>
      <c r="K101" s="85">
        <v>3000</v>
      </c>
      <c r="L101" t="s">
        <v>190</v>
      </c>
      <c r="M101" t="s">
        <v>191</v>
      </c>
      <c r="N101" t="s">
        <v>989</v>
      </c>
    </row>
    <row r="102" spans="1:14">
      <c r="A102" s="84">
        <v>44681</v>
      </c>
      <c r="B102" t="s">
        <v>187</v>
      </c>
      <c r="C102" t="s">
        <v>1178</v>
      </c>
      <c r="F102" t="s">
        <v>1179</v>
      </c>
      <c r="G102" t="s">
        <v>197</v>
      </c>
      <c r="H102" t="s">
        <v>988</v>
      </c>
      <c r="I102" t="s">
        <v>198</v>
      </c>
      <c r="J102" s="12">
        <v>120</v>
      </c>
      <c r="K102" s="85">
        <v>3063.6</v>
      </c>
      <c r="L102" t="s">
        <v>190</v>
      </c>
      <c r="M102" t="s">
        <v>191</v>
      </c>
      <c r="N102" t="s">
        <v>989</v>
      </c>
    </row>
    <row r="103" spans="1:14">
      <c r="A103" s="84">
        <v>44681</v>
      </c>
      <c r="B103" t="s">
        <v>187</v>
      </c>
      <c r="C103" t="s">
        <v>1180</v>
      </c>
      <c r="F103" t="s">
        <v>1181</v>
      </c>
      <c r="G103" t="s">
        <v>197</v>
      </c>
      <c r="H103" t="s">
        <v>988</v>
      </c>
      <c r="I103" t="s">
        <v>198</v>
      </c>
      <c r="J103" s="12">
        <v>180</v>
      </c>
      <c r="K103" s="85">
        <v>4595.3999999999996</v>
      </c>
      <c r="L103" t="s">
        <v>190</v>
      </c>
      <c r="M103" t="s">
        <v>191</v>
      </c>
      <c r="N103" t="s">
        <v>989</v>
      </c>
    </row>
    <row r="104" spans="1:14">
      <c r="A104" s="84">
        <v>44681</v>
      </c>
      <c r="B104" t="s">
        <v>187</v>
      </c>
      <c r="C104" t="s">
        <v>1182</v>
      </c>
      <c r="F104" t="s">
        <v>1183</v>
      </c>
      <c r="G104" t="s">
        <v>197</v>
      </c>
      <c r="H104" t="s">
        <v>988</v>
      </c>
      <c r="I104" t="s">
        <v>198</v>
      </c>
      <c r="J104" s="12">
        <v>60</v>
      </c>
      <c r="K104" s="85">
        <v>1531.8</v>
      </c>
      <c r="L104" t="s">
        <v>190</v>
      </c>
      <c r="M104" t="s">
        <v>191</v>
      </c>
      <c r="N104" t="s">
        <v>989</v>
      </c>
    </row>
    <row r="105" spans="1:14">
      <c r="A105" s="84">
        <v>44681</v>
      </c>
      <c r="B105" t="s">
        <v>187</v>
      </c>
      <c r="C105" t="s">
        <v>1187</v>
      </c>
      <c r="F105" t="s">
        <v>1188</v>
      </c>
      <c r="G105" t="s">
        <v>197</v>
      </c>
      <c r="H105" t="s">
        <v>988</v>
      </c>
      <c r="I105" t="s">
        <v>198</v>
      </c>
      <c r="J105" s="12">
        <v>120</v>
      </c>
      <c r="K105" s="85">
        <v>3063.6</v>
      </c>
      <c r="L105" t="s">
        <v>190</v>
      </c>
      <c r="M105" t="s">
        <v>191</v>
      </c>
      <c r="N105" t="s">
        <v>989</v>
      </c>
    </row>
    <row r="106" spans="1:14">
      <c r="A106" s="84">
        <v>44705</v>
      </c>
      <c r="B106" t="s">
        <v>187</v>
      </c>
      <c r="C106" t="s">
        <v>196</v>
      </c>
      <c r="F106" t="s">
        <v>1213</v>
      </c>
      <c r="G106" t="s">
        <v>188</v>
      </c>
      <c r="H106" t="s">
        <v>988</v>
      </c>
      <c r="J106" s="12">
        <v>0</v>
      </c>
      <c r="K106" s="85">
        <v>-1500</v>
      </c>
      <c r="L106" t="s">
        <v>190</v>
      </c>
      <c r="M106" t="s">
        <v>191</v>
      </c>
      <c r="N106" t="s">
        <v>989</v>
      </c>
    </row>
    <row r="107" spans="1:14">
      <c r="A107" s="84">
        <v>44715</v>
      </c>
      <c r="B107" t="s">
        <v>187</v>
      </c>
      <c r="C107" t="s">
        <v>1230</v>
      </c>
      <c r="F107" t="s">
        <v>1231</v>
      </c>
      <c r="G107" t="s">
        <v>188</v>
      </c>
      <c r="H107" t="s">
        <v>988</v>
      </c>
      <c r="J107" s="12">
        <v>0</v>
      </c>
      <c r="K107" s="85">
        <v>1500</v>
      </c>
      <c r="L107" t="s">
        <v>190</v>
      </c>
      <c r="M107" t="s">
        <v>191</v>
      </c>
      <c r="N107" t="s">
        <v>989</v>
      </c>
    </row>
    <row r="108" spans="1:14">
      <c r="A108" s="84">
        <v>44461</v>
      </c>
      <c r="B108" t="s">
        <v>187</v>
      </c>
      <c r="C108" t="s">
        <v>706</v>
      </c>
      <c r="F108" t="s">
        <v>707</v>
      </c>
      <c r="G108" t="s">
        <v>188</v>
      </c>
      <c r="H108" t="s">
        <v>629</v>
      </c>
      <c r="J108" s="12">
        <v>0</v>
      </c>
      <c r="K108" s="85">
        <v>525640</v>
      </c>
      <c r="L108" t="s">
        <v>190</v>
      </c>
      <c r="M108" t="s">
        <v>191</v>
      </c>
      <c r="N108" t="s">
        <v>138</v>
      </c>
    </row>
    <row r="109" spans="1:14">
      <c r="A109" s="84">
        <v>44481</v>
      </c>
      <c r="B109" t="s">
        <v>508</v>
      </c>
      <c r="C109" t="s">
        <v>769</v>
      </c>
      <c r="E109" t="s">
        <v>770</v>
      </c>
      <c r="F109" t="s">
        <v>771</v>
      </c>
      <c r="G109" t="s">
        <v>415</v>
      </c>
      <c r="H109" t="s">
        <v>486</v>
      </c>
      <c r="J109" s="12">
        <v>0</v>
      </c>
      <c r="K109" s="85">
        <v>1248</v>
      </c>
      <c r="L109" t="s">
        <v>190</v>
      </c>
      <c r="M109" t="s">
        <v>191</v>
      </c>
      <c r="N109" t="s">
        <v>3</v>
      </c>
    </row>
    <row r="110" spans="1:14">
      <c r="A110" s="84">
        <v>44481</v>
      </c>
      <c r="B110" t="s">
        <v>508</v>
      </c>
      <c r="C110" t="s">
        <v>769</v>
      </c>
      <c r="E110" t="s">
        <v>770</v>
      </c>
      <c r="F110" t="s">
        <v>665</v>
      </c>
      <c r="G110" t="s">
        <v>440</v>
      </c>
      <c r="H110" t="s">
        <v>486</v>
      </c>
      <c r="J110" s="12">
        <v>0</v>
      </c>
      <c r="K110" s="85">
        <v>3507</v>
      </c>
      <c r="L110" t="s">
        <v>190</v>
      </c>
      <c r="M110" t="s">
        <v>191</v>
      </c>
      <c r="N110" t="s">
        <v>3</v>
      </c>
    </row>
    <row r="111" spans="1:14">
      <c r="A111" s="84">
        <v>44489</v>
      </c>
      <c r="B111" t="s">
        <v>508</v>
      </c>
      <c r="C111" t="s">
        <v>793</v>
      </c>
      <c r="E111" t="s">
        <v>794</v>
      </c>
      <c r="F111" t="s">
        <v>795</v>
      </c>
      <c r="G111" t="s">
        <v>415</v>
      </c>
      <c r="H111" t="s">
        <v>486</v>
      </c>
      <c r="I111" t="s">
        <v>198</v>
      </c>
      <c r="J111" s="12">
        <v>30.36</v>
      </c>
      <c r="K111" s="85">
        <v>775.09</v>
      </c>
      <c r="L111" t="s">
        <v>190</v>
      </c>
      <c r="M111" t="s">
        <v>191</v>
      </c>
      <c r="N111" t="s">
        <v>3</v>
      </c>
    </row>
    <row r="112" spans="1:14">
      <c r="A112" s="84">
        <v>44489</v>
      </c>
      <c r="B112" t="s">
        <v>508</v>
      </c>
      <c r="C112" t="s">
        <v>796</v>
      </c>
      <c r="E112" t="s">
        <v>794</v>
      </c>
      <c r="F112" t="s">
        <v>797</v>
      </c>
      <c r="G112" t="s">
        <v>415</v>
      </c>
      <c r="H112" t="s">
        <v>486</v>
      </c>
      <c r="I112" t="s">
        <v>198</v>
      </c>
      <c r="J112" s="12">
        <v>8.64</v>
      </c>
      <c r="K112" s="85">
        <v>220.58</v>
      </c>
      <c r="L112" t="s">
        <v>190</v>
      </c>
      <c r="M112" t="s">
        <v>191</v>
      </c>
      <c r="N112" t="s">
        <v>3</v>
      </c>
    </row>
    <row r="113" spans="1:14">
      <c r="A113" s="84">
        <v>44491</v>
      </c>
      <c r="B113" t="s">
        <v>508</v>
      </c>
      <c r="C113" t="s">
        <v>798</v>
      </c>
      <c r="E113" t="s">
        <v>794</v>
      </c>
      <c r="F113" t="s">
        <v>799</v>
      </c>
      <c r="G113" t="s">
        <v>415</v>
      </c>
      <c r="H113" t="s">
        <v>486</v>
      </c>
      <c r="I113" t="s">
        <v>198</v>
      </c>
      <c r="J113" s="12">
        <v>16.440000000000001</v>
      </c>
      <c r="K113" s="85">
        <v>419.71</v>
      </c>
      <c r="L113" t="s">
        <v>190</v>
      </c>
      <c r="M113" t="s">
        <v>191</v>
      </c>
      <c r="N113" t="s">
        <v>3</v>
      </c>
    </row>
    <row r="114" spans="1:14">
      <c r="A114" s="84">
        <v>44502</v>
      </c>
      <c r="B114" t="s">
        <v>508</v>
      </c>
      <c r="C114" t="s">
        <v>806</v>
      </c>
      <c r="E114" t="s">
        <v>807</v>
      </c>
      <c r="F114" t="s">
        <v>808</v>
      </c>
      <c r="G114" t="s">
        <v>415</v>
      </c>
      <c r="H114" t="s">
        <v>486</v>
      </c>
      <c r="J114" s="12">
        <v>0</v>
      </c>
      <c r="K114" s="85">
        <v>432</v>
      </c>
      <c r="L114" t="s">
        <v>190</v>
      </c>
      <c r="M114" t="s">
        <v>191</v>
      </c>
      <c r="N114" t="s">
        <v>3</v>
      </c>
    </row>
    <row r="115" spans="1:14">
      <c r="A115" s="84">
        <v>44503</v>
      </c>
      <c r="B115" t="s">
        <v>508</v>
      </c>
      <c r="C115" t="s">
        <v>809</v>
      </c>
      <c r="E115" t="s">
        <v>807</v>
      </c>
      <c r="F115" t="s">
        <v>810</v>
      </c>
      <c r="G115" t="s">
        <v>415</v>
      </c>
      <c r="H115" t="s">
        <v>486</v>
      </c>
      <c r="J115" s="12">
        <v>0</v>
      </c>
      <c r="K115" s="85">
        <v>336</v>
      </c>
      <c r="L115" t="s">
        <v>190</v>
      </c>
      <c r="M115" t="s">
        <v>191</v>
      </c>
      <c r="N115" t="s">
        <v>3</v>
      </c>
    </row>
    <row r="116" spans="1:14">
      <c r="A116" s="84">
        <v>44504</v>
      </c>
      <c r="B116" t="s">
        <v>508</v>
      </c>
      <c r="C116" t="s">
        <v>811</v>
      </c>
      <c r="E116" t="s">
        <v>807</v>
      </c>
      <c r="F116" t="s">
        <v>812</v>
      </c>
      <c r="G116" t="s">
        <v>415</v>
      </c>
      <c r="H116" t="s">
        <v>486</v>
      </c>
      <c r="J116" s="12">
        <v>0</v>
      </c>
      <c r="K116" s="85">
        <v>360</v>
      </c>
      <c r="L116" t="s">
        <v>190</v>
      </c>
      <c r="M116" t="s">
        <v>191</v>
      </c>
      <c r="N116" t="s">
        <v>3</v>
      </c>
    </row>
    <row r="117" spans="1:14">
      <c r="A117" s="84">
        <v>44510</v>
      </c>
      <c r="B117" t="s">
        <v>508</v>
      </c>
      <c r="C117" t="s">
        <v>821</v>
      </c>
      <c r="E117" t="s">
        <v>807</v>
      </c>
      <c r="F117" t="s">
        <v>822</v>
      </c>
      <c r="G117" t="s">
        <v>415</v>
      </c>
      <c r="H117" t="s">
        <v>486</v>
      </c>
      <c r="J117" s="12">
        <v>0</v>
      </c>
      <c r="K117" s="85">
        <v>228</v>
      </c>
      <c r="L117" t="s">
        <v>190</v>
      </c>
      <c r="M117" t="s">
        <v>191</v>
      </c>
      <c r="N117" t="s">
        <v>3</v>
      </c>
    </row>
    <row r="118" spans="1:14">
      <c r="A118" s="84">
        <v>44511</v>
      </c>
      <c r="B118" t="s">
        <v>508</v>
      </c>
      <c r="C118" t="s">
        <v>823</v>
      </c>
      <c r="E118" t="s">
        <v>807</v>
      </c>
      <c r="F118" t="s">
        <v>824</v>
      </c>
      <c r="G118" t="s">
        <v>415</v>
      </c>
      <c r="H118" t="s">
        <v>486</v>
      </c>
      <c r="J118" s="12">
        <v>0</v>
      </c>
      <c r="K118" s="85">
        <v>624</v>
      </c>
      <c r="L118" t="s">
        <v>190</v>
      </c>
      <c r="M118" t="s">
        <v>191</v>
      </c>
      <c r="N118" t="s">
        <v>3</v>
      </c>
    </row>
    <row r="119" spans="1:14">
      <c r="A119" s="84">
        <v>44663</v>
      </c>
      <c r="B119" t="s">
        <v>508</v>
      </c>
      <c r="C119" t="s">
        <v>1136</v>
      </c>
      <c r="E119" t="s">
        <v>807</v>
      </c>
      <c r="F119" t="s">
        <v>114</v>
      </c>
      <c r="G119" t="s">
        <v>415</v>
      </c>
      <c r="H119" t="s">
        <v>486</v>
      </c>
      <c r="J119" s="12">
        <v>0</v>
      </c>
      <c r="K119" s="85">
        <v>900</v>
      </c>
      <c r="L119" t="s">
        <v>190</v>
      </c>
      <c r="M119" t="s">
        <v>191</v>
      </c>
      <c r="N119" t="s">
        <v>3</v>
      </c>
    </row>
    <row r="120" spans="1:14">
      <c r="A120" s="84">
        <v>44663</v>
      </c>
      <c r="B120" t="s">
        <v>508</v>
      </c>
      <c r="C120" t="s">
        <v>1136</v>
      </c>
      <c r="E120" t="s">
        <v>807</v>
      </c>
      <c r="F120" t="s">
        <v>665</v>
      </c>
      <c r="G120" t="s">
        <v>440</v>
      </c>
      <c r="H120" t="s">
        <v>486</v>
      </c>
      <c r="J120" s="12">
        <v>0</v>
      </c>
      <c r="K120" s="85">
        <v>2800</v>
      </c>
      <c r="L120" t="s">
        <v>190</v>
      </c>
      <c r="M120" t="s">
        <v>191</v>
      </c>
      <c r="N120" t="s">
        <v>3</v>
      </c>
    </row>
    <row r="121" spans="1:14">
      <c r="A121" s="84">
        <v>44663</v>
      </c>
      <c r="B121" t="s">
        <v>508</v>
      </c>
      <c r="C121" t="s">
        <v>1136</v>
      </c>
      <c r="E121" t="s">
        <v>807</v>
      </c>
      <c r="F121" t="s">
        <v>716</v>
      </c>
      <c r="G121" t="s">
        <v>436</v>
      </c>
      <c r="H121" t="s">
        <v>486</v>
      </c>
      <c r="J121" s="12">
        <v>0</v>
      </c>
      <c r="K121" s="85">
        <v>200</v>
      </c>
      <c r="L121" t="s">
        <v>190</v>
      </c>
      <c r="M121" t="s">
        <v>191</v>
      </c>
      <c r="N121" t="s">
        <v>3</v>
      </c>
    </row>
    <row r="122" spans="1:14">
      <c r="A122" s="84">
        <v>44665</v>
      </c>
      <c r="B122" t="s">
        <v>508</v>
      </c>
      <c r="C122" t="s">
        <v>1139</v>
      </c>
      <c r="E122" t="s">
        <v>1140</v>
      </c>
      <c r="F122" t="s">
        <v>1141</v>
      </c>
      <c r="G122" t="s">
        <v>440</v>
      </c>
      <c r="H122" t="s">
        <v>486</v>
      </c>
      <c r="J122" s="12">
        <v>0</v>
      </c>
      <c r="K122" s="85">
        <v>3000</v>
      </c>
      <c r="L122" t="s">
        <v>190</v>
      </c>
      <c r="M122" t="s">
        <v>191</v>
      </c>
      <c r="N122" t="s">
        <v>3</v>
      </c>
    </row>
    <row r="123" spans="1:14">
      <c r="A123" s="84">
        <v>44677</v>
      </c>
      <c r="B123" t="s">
        <v>508</v>
      </c>
      <c r="C123" t="s">
        <v>1171</v>
      </c>
      <c r="E123" t="s">
        <v>794</v>
      </c>
      <c r="F123" t="s">
        <v>114</v>
      </c>
      <c r="G123" t="s">
        <v>415</v>
      </c>
      <c r="H123" t="s">
        <v>486</v>
      </c>
      <c r="I123" t="s">
        <v>198</v>
      </c>
      <c r="J123" s="12">
        <v>103.2</v>
      </c>
      <c r="K123" s="85">
        <v>2634.7</v>
      </c>
      <c r="L123" t="s">
        <v>190</v>
      </c>
      <c r="M123" t="s">
        <v>191</v>
      </c>
      <c r="N123" t="s">
        <v>3</v>
      </c>
    </row>
    <row r="124" spans="1:14">
      <c r="A124" s="84">
        <v>44677</v>
      </c>
      <c r="B124" t="s">
        <v>508</v>
      </c>
      <c r="C124" t="s">
        <v>1171</v>
      </c>
      <c r="E124" t="s">
        <v>794</v>
      </c>
      <c r="F124" t="s">
        <v>665</v>
      </c>
      <c r="G124" t="s">
        <v>440</v>
      </c>
      <c r="H124" t="s">
        <v>486</v>
      </c>
      <c r="I124" t="s">
        <v>198</v>
      </c>
      <c r="J124" s="12">
        <v>150.26</v>
      </c>
      <c r="K124" s="85">
        <v>3836.14</v>
      </c>
      <c r="L124" t="s">
        <v>190</v>
      </c>
      <c r="M124" t="s">
        <v>191</v>
      </c>
      <c r="N124" t="s">
        <v>3</v>
      </c>
    </row>
    <row r="125" spans="1:14">
      <c r="A125" s="84">
        <v>44677</v>
      </c>
      <c r="B125" t="s">
        <v>508</v>
      </c>
      <c r="C125" t="s">
        <v>1171</v>
      </c>
      <c r="E125" t="s">
        <v>794</v>
      </c>
      <c r="F125" t="s">
        <v>550</v>
      </c>
      <c r="G125" t="s">
        <v>415</v>
      </c>
      <c r="H125" t="s">
        <v>486</v>
      </c>
      <c r="I125" t="s">
        <v>198</v>
      </c>
      <c r="J125" s="12">
        <v>0</v>
      </c>
      <c r="K125" s="85">
        <v>-0.01</v>
      </c>
      <c r="L125" t="s">
        <v>190</v>
      </c>
      <c r="M125" t="s">
        <v>191</v>
      </c>
      <c r="N125" t="s">
        <v>3</v>
      </c>
    </row>
    <row r="126" spans="1:14">
      <c r="A126" s="84">
        <v>44740</v>
      </c>
      <c r="B126" t="s">
        <v>508</v>
      </c>
      <c r="C126" t="s">
        <v>1245</v>
      </c>
      <c r="E126" t="s">
        <v>1140</v>
      </c>
      <c r="F126" t="s">
        <v>1246</v>
      </c>
      <c r="G126" t="s">
        <v>415</v>
      </c>
      <c r="H126" t="s">
        <v>486</v>
      </c>
      <c r="J126" s="12">
        <v>0</v>
      </c>
      <c r="K126" s="85">
        <v>3638</v>
      </c>
      <c r="L126" t="s">
        <v>190</v>
      </c>
      <c r="M126" t="s">
        <v>191</v>
      </c>
      <c r="N126" t="s">
        <v>3</v>
      </c>
    </row>
    <row r="127" spans="1:14">
      <c r="A127" s="84">
        <v>44740</v>
      </c>
      <c r="B127" t="s">
        <v>508</v>
      </c>
      <c r="C127" t="s">
        <v>1251</v>
      </c>
      <c r="E127" t="s">
        <v>807</v>
      </c>
      <c r="F127" t="s">
        <v>1252</v>
      </c>
      <c r="G127" t="s">
        <v>415</v>
      </c>
      <c r="H127" t="s">
        <v>486</v>
      </c>
      <c r="J127" s="12">
        <v>0</v>
      </c>
      <c r="K127" s="85">
        <v>1320</v>
      </c>
      <c r="L127" t="s">
        <v>190</v>
      </c>
      <c r="M127" t="s">
        <v>191</v>
      </c>
      <c r="N127" t="s">
        <v>3</v>
      </c>
    </row>
    <row r="128" spans="1:14">
      <c r="A128" s="84">
        <v>44740</v>
      </c>
      <c r="B128" t="s">
        <v>508</v>
      </c>
      <c r="C128" t="s">
        <v>1261</v>
      </c>
      <c r="E128" t="s">
        <v>770</v>
      </c>
      <c r="F128" t="s">
        <v>1262</v>
      </c>
      <c r="G128" t="s">
        <v>415</v>
      </c>
      <c r="H128" t="s">
        <v>486</v>
      </c>
      <c r="J128" s="12">
        <v>0</v>
      </c>
      <c r="K128" s="85">
        <v>4036</v>
      </c>
      <c r="L128" t="s">
        <v>190</v>
      </c>
      <c r="M128" t="s">
        <v>191</v>
      </c>
      <c r="N128" t="s">
        <v>3</v>
      </c>
    </row>
    <row r="129" spans="1:14">
      <c r="A129" s="84">
        <v>44742</v>
      </c>
      <c r="B129" t="s">
        <v>508</v>
      </c>
      <c r="C129" t="s">
        <v>1351</v>
      </c>
      <c r="E129" t="s">
        <v>794</v>
      </c>
      <c r="F129" t="s">
        <v>1352</v>
      </c>
      <c r="G129" t="s">
        <v>415</v>
      </c>
      <c r="H129" t="s">
        <v>486</v>
      </c>
      <c r="I129" t="s">
        <v>198</v>
      </c>
      <c r="J129" s="12">
        <v>316.61</v>
      </c>
      <c r="K129" s="85">
        <v>8083.05</v>
      </c>
      <c r="L129" t="s">
        <v>190</v>
      </c>
      <c r="M129" t="s">
        <v>191</v>
      </c>
      <c r="N129" t="s">
        <v>3</v>
      </c>
    </row>
    <row r="130" spans="1:14">
      <c r="A130" s="84">
        <v>44596</v>
      </c>
      <c r="B130" t="s">
        <v>240</v>
      </c>
      <c r="C130" t="s">
        <v>878</v>
      </c>
      <c r="D130" t="s">
        <v>301</v>
      </c>
      <c r="E130" t="s">
        <v>302</v>
      </c>
      <c r="F130" t="s">
        <v>243</v>
      </c>
      <c r="G130" t="s">
        <v>244</v>
      </c>
      <c r="H130" t="s">
        <v>189</v>
      </c>
      <c r="I130" t="s">
        <v>198</v>
      </c>
      <c r="J130" s="12">
        <v>241.5</v>
      </c>
      <c r="K130" s="85">
        <v>6003.69</v>
      </c>
      <c r="L130" t="s">
        <v>190</v>
      </c>
      <c r="M130" t="s">
        <v>191</v>
      </c>
      <c r="N130" t="s">
        <v>135</v>
      </c>
    </row>
    <row r="131" spans="1:14">
      <c r="A131" s="84">
        <v>44596</v>
      </c>
      <c r="B131" t="s">
        <v>240</v>
      </c>
      <c r="C131" t="s">
        <v>881</v>
      </c>
      <c r="D131" t="s">
        <v>305</v>
      </c>
      <c r="E131" t="s">
        <v>306</v>
      </c>
      <c r="F131" t="s">
        <v>243</v>
      </c>
      <c r="G131" t="s">
        <v>244</v>
      </c>
      <c r="H131" t="s">
        <v>189</v>
      </c>
      <c r="I131" t="s">
        <v>198</v>
      </c>
      <c r="J131" s="12">
        <v>157.5</v>
      </c>
      <c r="K131" s="85">
        <v>3915.45</v>
      </c>
      <c r="L131" t="s">
        <v>190</v>
      </c>
      <c r="M131" t="s">
        <v>191</v>
      </c>
      <c r="N131" t="s">
        <v>135</v>
      </c>
    </row>
    <row r="132" spans="1:14">
      <c r="A132" s="84">
        <v>44596</v>
      </c>
      <c r="B132" t="s">
        <v>240</v>
      </c>
      <c r="C132" t="s">
        <v>882</v>
      </c>
      <c r="D132" t="s">
        <v>380</v>
      </c>
      <c r="E132" t="s">
        <v>381</v>
      </c>
      <c r="F132" t="s">
        <v>243</v>
      </c>
      <c r="G132" t="s">
        <v>244</v>
      </c>
      <c r="H132" t="s">
        <v>189</v>
      </c>
      <c r="I132" t="s">
        <v>198</v>
      </c>
      <c r="J132" s="12">
        <v>42</v>
      </c>
      <c r="K132" s="85">
        <v>1044.1199999999999</v>
      </c>
      <c r="L132" t="s">
        <v>190</v>
      </c>
      <c r="M132" t="s">
        <v>191</v>
      </c>
      <c r="N132" t="s">
        <v>135</v>
      </c>
    </row>
    <row r="133" spans="1:14">
      <c r="A133" s="84">
        <v>44596</v>
      </c>
      <c r="B133" t="s">
        <v>240</v>
      </c>
      <c r="C133" t="s">
        <v>883</v>
      </c>
      <c r="D133" t="s">
        <v>307</v>
      </c>
      <c r="E133" t="s">
        <v>308</v>
      </c>
      <c r="F133" t="s">
        <v>243</v>
      </c>
      <c r="G133" t="s">
        <v>244</v>
      </c>
      <c r="H133" t="s">
        <v>189</v>
      </c>
      <c r="I133" t="s">
        <v>198</v>
      </c>
      <c r="J133" s="12">
        <v>115.5</v>
      </c>
      <c r="K133" s="85">
        <v>2871.33</v>
      </c>
      <c r="L133" t="s">
        <v>190</v>
      </c>
      <c r="M133" t="s">
        <v>191</v>
      </c>
      <c r="N133" t="s">
        <v>135</v>
      </c>
    </row>
    <row r="134" spans="1:14">
      <c r="A134" s="84">
        <v>44596</v>
      </c>
      <c r="B134" t="s">
        <v>240</v>
      </c>
      <c r="C134" t="s">
        <v>886</v>
      </c>
      <c r="D134" t="s">
        <v>311</v>
      </c>
      <c r="E134" t="s">
        <v>312</v>
      </c>
      <c r="F134" t="s">
        <v>243</v>
      </c>
      <c r="G134" t="s">
        <v>244</v>
      </c>
      <c r="H134" t="s">
        <v>189</v>
      </c>
      <c r="I134" t="s">
        <v>198</v>
      </c>
      <c r="J134" s="12">
        <v>210</v>
      </c>
      <c r="K134" s="85">
        <v>5220.6000000000004</v>
      </c>
      <c r="L134" t="s">
        <v>190</v>
      </c>
      <c r="M134" t="s">
        <v>191</v>
      </c>
      <c r="N134" t="s">
        <v>135</v>
      </c>
    </row>
    <row r="135" spans="1:14">
      <c r="A135" s="84">
        <v>44596</v>
      </c>
      <c r="B135" t="s">
        <v>240</v>
      </c>
      <c r="C135" t="s">
        <v>887</v>
      </c>
      <c r="D135" t="s">
        <v>888</v>
      </c>
      <c r="F135" t="s">
        <v>243</v>
      </c>
      <c r="G135" t="s">
        <v>244</v>
      </c>
      <c r="H135" t="s">
        <v>189</v>
      </c>
      <c r="I135" t="s">
        <v>198</v>
      </c>
      <c r="J135" s="12">
        <v>63</v>
      </c>
      <c r="K135" s="85">
        <v>1566.18</v>
      </c>
      <c r="L135" t="s">
        <v>190</v>
      </c>
      <c r="M135" t="s">
        <v>191</v>
      </c>
      <c r="N135" t="s">
        <v>135</v>
      </c>
    </row>
    <row r="136" spans="1:14">
      <c r="A136" s="84">
        <v>44596</v>
      </c>
      <c r="B136" t="s">
        <v>240</v>
      </c>
      <c r="C136" t="s">
        <v>889</v>
      </c>
      <c r="D136" t="s">
        <v>313</v>
      </c>
      <c r="E136" t="s">
        <v>314</v>
      </c>
      <c r="F136" t="s">
        <v>243</v>
      </c>
      <c r="G136" t="s">
        <v>244</v>
      </c>
      <c r="H136" t="s">
        <v>189</v>
      </c>
      <c r="I136" t="s">
        <v>198</v>
      </c>
      <c r="J136" s="12">
        <v>241.5</v>
      </c>
      <c r="K136" s="85">
        <v>6003.69</v>
      </c>
      <c r="L136" t="s">
        <v>190</v>
      </c>
      <c r="M136" t="s">
        <v>191</v>
      </c>
      <c r="N136" t="s">
        <v>135</v>
      </c>
    </row>
    <row r="137" spans="1:14">
      <c r="A137" s="84">
        <v>44596</v>
      </c>
      <c r="B137" t="s">
        <v>240</v>
      </c>
      <c r="C137" t="s">
        <v>890</v>
      </c>
      <c r="D137" t="s">
        <v>316</v>
      </c>
      <c r="E137" t="s">
        <v>317</v>
      </c>
      <c r="F137" t="s">
        <v>243</v>
      </c>
      <c r="G137" t="s">
        <v>244</v>
      </c>
      <c r="H137" t="s">
        <v>189</v>
      </c>
      <c r="I137" t="s">
        <v>198</v>
      </c>
      <c r="J137" s="12">
        <v>73.5</v>
      </c>
      <c r="K137" s="85">
        <v>1827.21</v>
      </c>
      <c r="L137" t="s">
        <v>190</v>
      </c>
      <c r="M137" t="s">
        <v>191</v>
      </c>
      <c r="N137" t="s">
        <v>135</v>
      </c>
    </row>
    <row r="138" spans="1:14">
      <c r="A138" s="84">
        <v>44596</v>
      </c>
      <c r="B138" t="s">
        <v>240</v>
      </c>
      <c r="C138" t="s">
        <v>891</v>
      </c>
      <c r="D138" t="s">
        <v>318</v>
      </c>
      <c r="E138" t="s">
        <v>319</v>
      </c>
      <c r="F138" t="s">
        <v>243</v>
      </c>
      <c r="G138" t="s">
        <v>244</v>
      </c>
      <c r="H138" t="s">
        <v>189</v>
      </c>
      <c r="I138" t="s">
        <v>198</v>
      </c>
      <c r="J138" s="12">
        <v>252</v>
      </c>
      <c r="K138" s="85">
        <v>6264.72</v>
      </c>
      <c r="L138" t="s">
        <v>190</v>
      </c>
      <c r="M138" t="s">
        <v>191</v>
      </c>
      <c r="N138" t="s">
        <v>135</v>
      </c>
    </row>
    <row r="139" spans="1:14">
      <c r="A139" s="84">
        <v>44596</v>
      </c>
      <c r="B139" t="s">
        <v>240</v>
      </c>
      <c r="C139" t="s">
        <v>893</v>
      </c>
      <c r="D139" t="s">
        <v>322</v>
      </c>
      <c r="E139" t="s">
        <v>323</v>
      </c>
      <c r="F139" t="s">
        <v>243</v>
      </c>
      <c r="G139" t="s">
        <v>244</v>
      </c>
      <c r="H139" t="s">
        <v>189</v>
      </c>
      <c r="I139" t="s">
        <v>198</v>
      </c>
      <c r="J139" s="12">
        <v>178.5</v>
      </c>
      <c r="K139" s="85">
        <v>4437.51</v>
      </c>
      <c r="L139" t="s">
        <v>190</v>
      </c>
      <c r="M139" t="s">
        <v>191</v>
      </c>
      <c r="N139" t="s">
        <v>135</v>
      </c>
    </row>
    <row r="140" spans="1:14">
      <c r="A140" s="84">
        <v>44596</v>
      </c>
      <c r="B140" t="s">
        <v>240</v>
      </c>
      <c r="C140" t="s">
        <v>894</v>
      </c>
      <c r="D140" t="s">
        <v>324</v>
      </c>
      <c r="E140" t="s">
        <v>325</v>
      </c>
      <c r="F140" t="s">
        <v>243</v>
      </c>
      <c r="G140" t="s">
        <v>244</v>
      </c>
      <c r="H140" t="s">
        <v>189</v>
      </c>
      <c r="I140" t="s">
        <v>198</v>
      </c>
      <c r="J140" s="12">
        <v>42</v>
      </c>
      <c r="K140" s="85">
        <v>1044.1199999999999</v>
      </c>
      <c r="L140" t="s">
        <v>190</v>
      </c>
      <c r="M140" t="s">
        <v>191</v>
      </c>
      <c r="N140" t="s">
        <v>135</v>
      </c>
    </row>
    <row r="141" spans="1:14">
      <c r="A141" s="84">
        <v>44596</v>
      </c>
      <c r="B141" t="s">
        <v>240</v>
      </c>
      <c r="C141" t="s">
        <v>895</v>
      </c>
      <c r="D141" t="s">
        <v>326</v>
      </c>
      <c r="E141" t="s">
        <v>327</v>
      </c>
      <c r="F141" t="s">
        <v>243</v>
      </c>
      <c r="G141" t="s">
        <v>244</v>
      </c>
      <c r="H141" t="s">
        <v>189</v>
      </c>
      <c r="I141" t="s">
        <v>198</v>
      </c>
      <c r="J141" s="12">
        <v>63</v>
      </c>
      <c r="K141" s="85">
        <v>1566.18</v>
      </c>
      <c r="L141" t="s">
        <v>190</v>
      </c>
      <c r="M141" t="s">
        <v>191</v>
      </c>
      <c r="N141" t="s">
        <v>135</v>
      </c>
    </row>
    <row r="142" spans="1:14">
      <c r="A142" s="84">
        <v>44596</v>
      </c>
      <c r="B142" t="s">
        <v>240</v>
      </c>
      <c r="C142" t="s">
        <v>896</v>
      </c>
      <c r="D142" t="s">
        <v>328</v>
      </c>
      <c r="E142" t="s">
        <v>329</v>
      </c>
      <c r="F142" t="s">
        <v>243</v>
      </c>
      <c r="G142" t="s">
        <v>244</v>
      </c>
      <c r="H142" t="s">
        <v>189</v>
      </c>
      <c r="I142" t="s">
        <v>198</v>
      </c>
      <c r="J142" s="12">
        <v>157.5</v>
      </c>
      <c r="K142" s="85">
        <v>3915.45</v>
      </c>
      <c r="L142" t="s">
        <v>190</v>
      </c>
      <c r="M142" t="s">
        <v>191</v>
      </c>
      <c r="N142" t="s">
        <v>135</v>
      </c>
    </row>
    <row r="143" spans="1:14">
      <c r="A143" s="84">
        <v>44596</v>
      </c>
      <c r="B143" t="s">
        <v>240</v>
      </c>
      <c r="C143" t="s">
        <v>897</v>
      </c>
      <c r="D143" t="s">
        <v>330</v>
      </c>
      <c r="E143" t="s">
        <v>331</v>
      </c>
      <c r="F143" t="s">
        <v>243</v>
      </c>
      <c r="G143" t="s">
        <v>244</v>
      </c>
      <c r="H143" t="s">
        <v>189</v>
      </c>
      <c r="I143" t="s">
        <v>198</v>
      </c>
      <c r="J143" s="12">
        <v>126</v>
      </c>
      <c r="K143" s="85">
        <v>3132.36</v>
      </c>
      <c r="L143" t="s">
        <v>190</v>
      </c>
      <c r="M143" t="s">
        <v>191</v>
      </c>
      <c r="N143" t="s">
        <v>135</v>
      </c>
    </row>
    <row r="144" spans="1:14">
      <c r="A144" s="84">
        <v>44596</v>
      </c>
      <c r="B144" t="s">
        <v>240</v>
      </c>
      <c r="C144" t="s">
        <v>899</v>
      </c>
      <c r="D144" t="s">
        <v>388</v>
      </c>
      <c r="E144" t="s">
        <v>389</v>
      </c>
      <c r="F144" t="s">
        <v>243</v>
      </c>
      <c r="G144" t="s">
        <v>244</v>
      </c>
      <c r="H144" t="s">
        <v>189</v>
      </c>
      <c r="I144" t="s">
        <v>198</v>
      </c>
      <c r="J144" s="12">
        <v>10.5</v>
      </c>
      <c r="K144" s="85">
        <v>261.02999999999997</v>
      </c>
      <c r="L144" t="s">
        <v>190</v>
      </c>
      <c r="M144" t="s">
        <v>191</v>
      </c>
      <c r="N144" t="s">
        <v>135</v>
      </c>
    </row>
    <row r="145" spans="1:14">
      <c r="A145" s="84">
        <v>44596</v>
      </c>
      <c r="B145" t="s">
        <v>240</v>
      </c>
      <c r="C145" t="s">
        <v>901</v>
      </c>
      <c r="D145" t="s">
        <v>332</v>
      </c>
      <c r="E145" t="s">
        <v>333</v>
      </c>
      <c r="F145" t="s">
        <v>243</v>
      </c>
      <c r="G145" t="s">
        <v>244</v>
      </c>
      <c r="H145" t="s">
        <v>189</v>
      </c>
      <c r="I145" t="s">
        <v>198</v>
      </c>
      <c r="J145" s="12">
        <v>42</v>
      </c>
      <c r="K145" s="85">
        <v>1044.1199999999999</v>
      </c>
      <c r="L145" t="s">
        <v>190</v>
      </c>
      <c r="M145" t="s">
        <v>191</v>
      </c>
      <c r="N145" t="s">
        <v>135</v>
      </c>
    </row>
    <row r="146" spans="1:14">
      <c r="A146" s="84">
        <v>44596</v>
      </c>
      <c r="B146" t="s">
        <v>240</v>
      </c>
      <c r="C146" t="s">
        <v>903</v>
      </c>
      <c r="D146" t="s">
        <v>334</v>
      </c>
      <c r="E146" t="s">
        <v>335</v>
      </c>
      <c r="F146" t="s">
        <v>243</v>
      </c>
      <c r="G146" t="s">
        <v>244</v>
      </c>
      <c r="H146" t="s">
        <v>189</v>
      </c>
      <c r="I146" t="s">
        <v>198</v>
      </c>
      <c r="J146" s="12">
        <v>31.5</v>
      </c>
      <c r="K146" s="85">
        <v>783.09</v>
      </c>
      <c r="L146" t="s">
        <v>190</v>
      </c>
      <c r="M146" t="s">
        <v>191</v>
      </c>
      <c r="N146" t="s">
        <v>135</v>
      </c>
    </row>
    <row r="147" spans="1:14">
      <c r="A147" s="84">
        <v>44596</v>
      </c>
      <c r="B147" t="s">
        <v>240</v>
      </c>
      <c r="C147" t="s">
        <v>904</v>
      </c>
      <c r="D147" t="s">
        <v>336</v>
      </c>
      <c r="E147" t="s">
        <v>337</v>
      </c>
      <c r="F147" t="s">
        <v>243</v>
      </c>
      <c r="G147" t="s">
        <v>244</v>
      </c>
      <c r="H147" t="s">
        <v>189</v>
      </c>
      <c r="I147" t="s">
        <v>198</v>
      </c>
      <c r="J147" s="12">
        <v>73.5</v>
      </c>
      <c r="K147" s="85">
        <v>1827.21</v>
      </c>
      <c r="L147" t="s">
        <v>190</v>
      </c>
      <c r="M147" t="s">
        <v>191</v>
      </c>
      <c r="N147" t="s">
        <v>135</v>
      </c>
    </row>
    <row r="148" spans="1:14">
      <c r="A148" s="84">
        <v>44596</v>
      </c>
      <c r="B148" t="s">
        <v>240</v>
      </c>
      <c r="C148" t="s">
        <v>905</v>
      </c>
      <c r="D148" t="s">
        <v>342</v>
      </c>
      <c r="E148" t="s">
        <v>343</v>
      </c>
      <c r="F148" t="s">
        <v>243</v>
      </c>
      <c r="G148" t="s">
        <v>244</v>
      </c>
      <c r="H148" t="s">
        <v>189</v>
      </c>
      <c r="I148" t="s">
        <v>198</v>
      </c>
      <c r="J148" s="12">
        <v>21</v>
      </c>
      <c r="K148" s="85">
        <v>522.05999999999995</v>
      </c>
      <c r="L148" t="s">
        <v>190</v>
      </c>
      <c r="M148" t="s">
        <v>191</v>
      </c>
      <c r="N148" t="s">
        <v>135</v>
      </c>
    </row>
    <row r="149" spans="1:14">
      <c r="A149" s="84">
        <v>44596</v>
      </c>
      <c r="B149" t="s">
        <v>240</v>
      </c>
      <c r="C149" t="s">
        <v>906</v>
      </c>
      <c r="D149" t="s">
        <v>338</v>
      </c>
      <c r="E149" t="s">
        <v>339</v>
      </c>
      <c r="F149" t="s">
        <v>243</v>
      </c>
      <c r="G149" t="s">
        <v>244</v>
      </c>
      <c r="H149" t="s">
        <v>189</v>
      </c>
      <c r="I149" t="s">
        <v>198</v>
      </c>
      <c r="J149" s="12">
        <v>136.5</v>
      </c>
      <c r="K149" s="85">
        <v>3393.39</v>
      </c>
      <c r="L149" t="s">
        <v>190</v>
      </c>
      <c r="M149" t="s">
        <v>191</v>
      </c>
      <c r="N149" t="s">
        <v>135</v>
      </c>
    </row>
    <row r="150" spans="1:14">
      <c r="A150" s="84">
        <v>44596</v>
      </c>
      <c r="B150" t="s">
        <v>240</v>
      </c>
      <c r="C150" t="s">
        <v>907</v>
      </c>
      <c r="D150" t="s">
        <v>340</v>
      </c>
      <c r="E150" t="s">
        <v>341</v>
      </c>
      <c r="F150" t="s">
        <v>243</v>
      </c>
      <c r="G150" t="s">
        <v>244</v>
      </c>
      <c r="H150" t="s">
        <v>189</v>
      </c>
      <c r="I150" t="s">
        <v>198</v>
      </c>
      <c r="J150" s="12">
        <v>63</v>
      </c>
      <c r="K150" s="85">
        <v>1566.18</v>
      </c>
      <c r="L150" t="s">
        <v>190</v>
      </c>
      <c r="M150" t="s">
        <v>191</v>
      </c>
      <c r="N150" t="s">
        <v>135</v>
      </c>
    </row>
    <row r="151" spans="1:14">
      <c r="A151" s="84">
        <v>44408</v>
      </c>
      <c r="B151" t="s">
        <v>187</v>
      </c>
      <c r="C151" t="s">
        <v>631</v>
      </c>
      <c r="F151" t="s">
        <v>238</v>
      </c>
      <c r="G151" t="s">
        <v>227</v>
      </c>
      <c r="H151" t="s">
        <v>192</v>
      </c>
      <c r="J151" s="12">
        <v>0</v>
      </c>
      <c r="K151" s="85">
        <v>8.86</v>
      </c>
      <c r="L151" t="s">
        <v>190</v>
      </c>
      <c r="M151" t="s">
        <v>191</v>
      </c>
      <c r="N151" t="s">
        <v>632</v>
      </c>
    </row>
    <row r="152" spans="1:14">
      <c r="A152" s="84">
        <v>44408</v>
      </c>
      <c r="B152" t="s">
        <v>187</v>
      </c>
      <c r="C152" t="s">
        <v>635</v>
      </c>
      <c r="F152" t="s">
        <v>238</v>
      </c>
      <c r="G152" t="s">
        <v>188</v>
      </c>
      <c r="H152" t="s">
        <v>192</v>
      </c>
      <c r="J152" s="12">
        <v>0</v>
      </c>
      <c r="K152" s="85">
        <v>18.920000000000002</v>
      </c>
      <c r="L152" t="s">
        <v>190</v>
      </c>
      <c r="M152" t="s">
        <v>191</v>
      </c>
      <c r="N152" t="s">
        <v>632</v>
      </c>
    </row>
    <row r="153" spans="1:14">
      <c r="A153" s="84">
        <v>44408</v>
      </c>
      <c r="B153" t="s">
        <v>187</v>
      </c>
      <c r="C153" t="s">
        <v>211</v>
      </c>
      <c r="F153" t="s">
        <v>238</v>
      </c>
      <c r="G153" t="s">
        <v>201</v>
      </c>
      <c r="H153" t="s">
        <v>192</v>
      </c>
      <c r="J153" s="12">
        <v>0</v>
      </c>
      <c r="K153" s="85">
        <v>0.75</v>
      </c>
      <c r="L153" t="s">
        <v>190</v>
      </c>
      <c r="M153" t="s">
        <v>191</v>
      </c>
      <c r="N153" t="s">
        <v>632</v>
      </c>
    </row>
    <row r="154" spans="1:14">
      <c r="A154" s="84">
        <v>44408</v>
      </c>
      <c r="B154" t="s">
        <v>187</v>
      </c>
      <c r="C154" t="s">
        <v>213</v>
      </c>
      <c r="F154" t="s">
        <v>238</v>
      </c>
      <c r="G154" t="s">
        <v>214</v>
      </c>
      <c r="H154" t="s">
        <v>192</v>
      </c>
      <c r="J154" s="12">
        <v>0</v>
      </c>
      <c r="K154" s="85">
        <v>0.01</v>
      </c>
      <c r="L154" t="s">
        <v>190</v>
      </c>
      <c r="M154" t="s">
        <v>191</v>
      </c>
      <c r="N154" t="s">
        <v>632</v>
      </c>
    </row>
    <row r="155" spans="1:14">
      <c r="A155" s="84">
        <v>44408</v>
      </c>
      <c r="B155" t="s">
        <v>187</v>
      </c>
      <c r="C155" t="s">
        <v>444</v>
      </c>
      <c r="D155" t="s">
        <v>405</v>
      </c>
      <c r="F155" t="s">
        <v>394</v>
      </c>
      <c r="G155" t="s">
        <v>395</v>
      </c>
      <c r="H155" t="s">
        <v>346</v>
      </c>
      <c r="I155" t="s">
        <v>198</v>
      </c>
      <c r="J155" s="12">
        <v>0</v>
      </c>
      <c r="K155" s="85">
        <v>394.64</v>
      </c>
      <c r="L155" t="s">
        <v>190</v>
      </c>
      <c r="M155" t="s">
        <v>191</v>
      </c>
      <c r="N155" t="s">
        <v>632</v>
      </c>
    </row>
    <row r="156" spans="1:14">
      <c r="A156" s="84">
        <v>44408</v>
      </c>
      <c r="B156" t="s">
        <v>187</v>
      </c>
      <c r="C156" t="s">
        <v>446</v>
      </c>
      <c r="D156" t="s">
        <v>405</v>
      </c>
      <c r="F156" t="s">
        <v>394</v>
      </c>
      <c r="G156" t="s">
        <v>395</v>
      </c>
      <c r="H156" t="s">
        <v>346</v>
      </c>
      <c r="I156" t="s">
        <v>198</v>
      </c>
      <c r="J156" s="12">
        <v>0</v>
      </c>
      <c r="K156" s="85">
        <v>265.64</v>
      </c>
      <c r="L156" t="s">
        <v>190</v>
      </c>
      <c r="M156" t="s">
        <v>191</v>
      </c>
      <c r="N156" t="s">
        <v>632</v>
      </c>
    </row>
    <row r="157" spans="1:14">
      <c r="A157" s="84">
        <v>44439</v>
      </c>
      <c r="B157" t="s">
        <v>187</v>
      </c>
      <c r="C157" t="s">
        <v>226</v>
      </c>
      <c r="F157" t="s">
        <v>238</v>
      </c>
      <c r="G157" t="s">
        <v>227</v>
      </c>
      <c r="H157" t="s">
        <v>192</v>
      </c>
      <c r="J157" s="12">
        <v>0</v>
      </c>
      <c r="K157" s="85">
        <v>8.86</v>
      </c>
      <c r="L157" t="s">
        <v>190</v>
      </c>
      <c r="M157" t="s">
        <v>191</v>
      </c>
      <c r="N157" t="s">
        <v>632</v>
      </c>
    </row>
    <row r="158" spans="1:14">
      <c r="A158" s="84">
        <v>44439</v>
      </c>
      <c r="B158" t="s">
        <v>187</v>
      </c>
      <c r="C158" t="s">
        <v>677</v>
      </c>
      <c r="F158" t="s">
        <v>238</v>
      </c>
      <c r="G158" t="s">
        <v>188</v>
      </c>
      <c r="H158" t="s">
        <v>192</v>
      </c>
      <c r="J158" s="12">
        <v>0</v>
      </c>
      <c r="K158" s="85">
        <v>43.34</v>
      </c>
      <c r="L158" t="s">
        <v>190</v>
      </c>
      <c r="M158" t="s">
        <v>191</v>
      </c>
      <c r="N158" t="s">
        <v>632</v>
      </c>
    </row>
    <row r="159" spans="1:14">
      <c r="A159" s="84">
        <v>44439</v>
      </c>
      <c r="B159" t="s">
        <v>187</v>
      </c>
      <c r="C159" t="s">
        <v>506</v>
      </c>
      <c r="F159" t="s">
        <v>238</v>
      </c>
      <c r="G159" t="s">
        <v>201</v>
      </c>
      <c r="H159" t="s">
        <v>192</v>
      </c>
      <c r="J159" s="12">
        <v>0</v>
      </c>
      <c r="K159" s="85">
        <v>3.35</v>
      </c>
      <c r="L159" t="s">
        <v>190</v>
      </c>
      <c r="M159" t="s">
        <v>191</v>
      </c>
      <c r="N159" t="s">
        <v>632</v>
      </c>
    </row>
    <row r="160" spans="1:14">
      <c r="A160" s="84">
        <v>44439</v>
      </c>
      <c r="B160" t="s">
        <v>187</v>
      </c>
      <c r="C160" t="s">
        <v>215</v>
      </c>
      <c r="F160" t="s">
        <v>238</v>
      </c>
      <c r="G160" t="s">
        <v>214</v>
      </c>
      <c r="H160" t="s">
        <v>192</v>
      </c>
      <c r="J160" s="12">
        <v>0</v>
      </c>
      <c r="K160" s="85">
        <v>0.01</v>
      </c>
      <c r="L160" t="s">
        <v>190</v>
      </c>
      <c r="M160" t="s">
        <v>191</v>
      </c>
      <c r="N160" t="s">
        <v>632</v>
      </c>
    </row>
    <row r="161" spans="1:14">
      <c r="A161" s="84">
        <v>44469</v>
      </c>
      <c r="B161" t="s">
        <v>187</v>
      </c>
      <c r="C161" t="s">
        <v>228</v>
      </c>
      <c r="F161" t="s">
        <v>238</v>
      </c>
      <c r="G161" t="s">
        <v>227</v>
      </c>
      <c r="H161" t="s">
        <v>192</v>
      </c>
      <c r="J161" s="12">
        <v>0</v>
      </c>
      <c r="K161" s="85">
        <v>8.57</v>
      </c>
      <c r="L161" t="s">
        <v>190</v>
      </c>
      <c r="M161" t="s">
        <v>191</v>
      </c>
      <c r="N161" t="s">
        <v>632</v>
      </c>
    </row>
    <row r="162" spans="1:14">
      <c r="A162" s="84">
        <v>44469</v>
      </c>
      <c r="B162" t="s">
        <v>187</v>
      </c>
      <c r="C162" t="s">
        <v>731</v>
      </c>
      <c r="F162" t="s">
        <v>238</v>
      </c>
      <c r="G162" t="s">
        <v>188</v>
      </c>
      <c r="H162" t="s">
        <v>192</v>
      </c>
      <c r="J162" s="12">
        <v>0</v>
      </c>
      <c r="K162" s="85">
        <v>54.48</v>
      </c>
      <c r="L162" t="s">
        <v>190</v>
      </c>
      <c r="M162" t="s">
        <v>191</v>
      </c>
      <c r="N162" t="s">
        <v>632</v>
      </c>
    </row>
    <row r="163" spans="1:14">
      <c r="A163" s="84">
        <v>44469</v>
      </c>
      <c r="B163" t="s">
        <v>187</v>
      </c>
      <c r="C163" t="s">
        <v>204</v>
      </c>
      <c r="F163" t="s">
        <v>238</v>
      </c>
      <c r="G163" t="s">
        <v>201</v>
      </c>
      <c r="H163" t="s">
        <v>192</v>
      </c>
      <c r="J163" s="12">
        <v>0</v>
      </c>
      <c r="K163" s="85">
        <v>2.5499999999999998</v>
      </c>
      <c r="L163" t="s">
        <v>190</v>
      </c>
      <c r="M163" t="s">
        <v>191</v>
      </c>
      <c r="N163" t="s">
        <v>632</v>
      </c>
    </row>
    <row r="164" spans="1:14">
      <c r="A164" s="84">
        <v>44469</v>
      </c>
      <c r="B164" t="s">
        <v>187</v>
      </c>
      <c r="C164" t="s">
        <v>216</v>
      </c>
      <c r="F164" t="s">
        <v>238</v>
      </c>
      <c r="G164" t="s">
        <v>214</v>
      </c>
      <c r="H164" t="s">
        <v>192</v>
      </c>
      <c r="J164" s="12">
        <v>0</v>
      </c>
      <c r="K164" s="85">
        <v>0.01</v>
      </c>
      <c r="L164" t="s">
        <v>190</v>
      </c>
      <c r="M164" t="s">
        <v>191</v>
      </c>
      <c r="N164" t="s">
        <v>632</v>
      </c>
    </row>
    <row r="165" spans="1:14">
      <c r="A165" s="84">
        <v>44500</v>
      </c>
      <c r="B165" t="s">
        <v>187</v>
      </c>
      <c r="C165" t="s">
        <v>229</v>
      </c>
      <c r="F165" t="s">
        <v>238</v>
      </c>
      <c r="G165" t="s">
        <v>227</v>
      </c>
      <c r="H165" t="s">
        <v>192</v>
      </c>
      <c r="J165" s="12">
        <v>0</v>
      </c>
      <c r="K165" s="85">
        <v>8.86</v>
      </c>
      <c r="L165" t="s">
        <v>190</v>
      </c>
      <c r="M165" t="s">
        <v>191</v>
      </c>
      <c r="N165" t="s">
        <v>632</v>
      </c>
    </row>
    <row r="166" spans="1:14">
      <c r="A166" s="84">
        <v>44500</v>
      </c>
      <c r="B166" t="s">
        <v>187</v>
      </c>
      <c r="C166" t="s">
        <v>488</v>
      </c>
      <c r="F166" t="s">
        <v>238</v>
      </c>
      <c r="G166" t="s">
        <v>188</v>
      </c>
      <c r="H166" t="s">
        <v>192</v>
      </c>
      <c r="J166" s="12">
        <v>0</v>
      </c>
      <c r="K166" s="85">
        <v>49.37</v>
      </c>
      <c r="L166" t="s">
        <v>190</v>
      </c>
      <c r="M166" t="s">
        <v>191</v>
      </c>
      <c r="N166" t="s">
        <v>632</v>
      </c>
    </row>
    <row r="167" spans="1:14">
      <c r="A167" s="84">
        <v>44500</v>
      </c>
      <c r="B167" t="s">
        <v>187</v>
      </c>
      <c r="C167" t="s">
        <v>205</v>
      </c>
      <c r="F167" t="s">
        <v>238</v>
      </c>
      <c r="G167" t="s">
        <v>201</v>
      </c>
      <c r="H167" t="s">
        <v>192</v>
      </c>
      <c r="J167" s="12">
        <v>0</v>
      </c>
      <c r="K167" s="85">
        <v>0.2</v>
      </c>
      <c r="L167" t="s">
        <v>190</v>
      </c>
      <c r="M167" t="s">
        <v>191</v>
      </c>
      <c r="N167" t="s">
        <v>632</v>
      </c>
    </row>
    <row r="168" spans="1:14">
      <c r="A168" s="84">
        <v>44500</v>
      </c>
      <c r="B168" t="s">
        <v>187</v>
      </c>
      <c r="C168" t="s">
        <v>217</v>
      </c>
      <c r="F168" t="s">
        <v>238</v>
      </c>
      <c r="G168" t="s">
        <v>214</v>
      </c>
      <c r="H168" t="s">
        <v>192</v>
      </c>
      <c r="J168" s="12">
        <v>0</v>
      </c>
      <c r="K168" s="85">
        <v>0.01</v>
      </c>
      <c r="L168" t="s">
        <v>190</v>
      </c>
      <c r="M168" t="s">
        <v>191</v>
      </c>
      <c r="N168" t="s">
        <v>632</v>
      </c>
    </row>
    <row r="169" spans="1:14">
      <c r="A169" s="84">
        <v>44530</v>
      </c>
      <c r="B169" t="s">
        <v>187</v>
      </c>
      <c r="C169" t="s">
        <v>231</v>
      </c>
      <c r="F169" t="s">
        <v>238</v>
      </c>
      <c r="G169" t="s">
        <v>227</v>
      </c>
      <c r="H169" t="s">
        <v>192</v>
      </c>
      <c r="J169" s="12">
        <v>0</v>
      </c>
      <c r="K169" s="85">
        <v>4.17</v>
      </c>
      <c r="L169" t="s">
        <v>190</v>
      </c>
      <c r="M169" t="s">
        <v>191</v>
      </c>
      <c r="N169" t="s">
        <v>632</v>
      </c>
    </row>
    <row r="170" spans="1:14">
      <c r="A170" s="84">
        <v>44530</v>
      </c>
      <c r="B170" t="s">
        <v>187</v>
      </c>
      <c r="C170" t="s">
        <v>834</v>
      </c>
      <c r="F170" t="s">
        <v>238</v>
      </c>
      <c r="G170" t="s">
        <v>188</v>
      </c>
      <c r="H170" t="s">
        <v>192</v>
      </c>
      <c r="J170" s="12">
        <v>0</v>
      </c>
      <c r="K170" s="85">
        <v>31.1</v>
      </c>
      <c r="L170" t="s">
        <v>190</v>
      </c>
      <c r="M170" t="s">
        <v>191</v>
      </c>
      <c r="N170" t="s">
        <v>632</v>
      </c>
    </row>
    <row r="171" spans="1:14">
      <c r="A171" s="84">
        <v>44530</v>
      </c>
      <c r="B171" t="s">
        <v>187</v>
      </c>
      <c r="C171" t="s">
        <v>836</v>
      </c>
      <c r="F171" t="s">
        <v>238</v>
      </c>
      <c r="G171" t="s">
        <v>201</v>
      </c>
      <c r="H171" t="s">
        <v>192</v>
      </c>
      <c r="J171" s="12">
        <v>0</v>
      </c>
      <c r="K171" s="85">
        <v>0.19</v>
      </c>
      <c r="L171" t="s">
        <v>190</v>
      </c>
      <c r="M171" t="s">
        <v>191</v>
      </c>
      <c r="N171" t="s">
        <v>632</v>
      </c>
    </row>
    <row r="172" spans="1:14">
      <c r="A172" s="84">
        <v>44530</v>
      </c>
      <c r="B172" t="s">
        <v>187</v>
      </c>
      <c r="C172" t="s">
        <v>218</v>
      </c>
      <c r="F172" t="s">
        <v>238</v>
      </c>
      <c r="G172" t="s">
        <v>214</v>
      </c>
      <c r="H172" t="s">
        <v>192</v>
      </c>
      <c r="J172" s="12">
        <v>0</v>
      </c>
      <c r="K172" s="85">
        <v>0.01</v>
      </c>
      <c r="L172" t="s">
        <v>190</v>
      </c>
      <c r="M172" t="s">
        <v>191</v>
      </c>
      <c r="N172" t="s">
        <v>632</v>
      </c>
    </row>
    <row r="173" spans="1:14">
      <c r="A173" s="84">
        <v>44561</v>
      </c>
      <c r="B173" t="s">
        <v>187</v>
      </c>
      <c r="C173" t="s">
        <v>857</v>
      </c>
      <c r="F173" t="s">
        <v>238</v>
      </c>
      <c r="G173" t="s">
        <v>227</v>
      </c>
      <c r="H173" t="s">
        <v>192</v>
      </c>
      <c r="J173" s="12">
        <v>0</v>
      </c>
      <c r="K173" s="85">
        <v>4.1500000000000004</v>
      </c>
      <c r="L173" t="s">
        <v>190</v>
      </c>
      <c r="M173" t="s">
        <v>191</v>
      </c>
      <c r="N173" t="s">
        <v>632</v>
      </c>
    </row>
    <row r="174" spans="1:14">
      <c r="A174" s="84">
        <v>44561</v>
      </c>
      <c r="B174" t="s">
        <v>187</v>
      </c>
      <c r="C174" t="s">
        <v>860</v>
      </c>
      <c r="F174" t="s">
        <v>238</v>
      </c>
      <c r="G174" t="s">
        <v>188</v>
      </c>
      <c r="H174" t="s">
        <v>192</v>
      </c>
      <c r="J174" s="12">
        <v>0</v>
      </c>
      <c r="K174" s="85">
        <v>29.56</v>
      </c>
      <c r="L174" t="s">
        <v>190</v>
      </c>
      <c r="M174" t="s">
        <v>191</v>
      </c>
      <c r="N174" t="s">
        <v>632</v>
      </c>
    </row>
    <row r="175" spans="1:14">
      <c r="A175" s="84">
        <v>44561</v>
      </c>
      <c r="B175" t="s">
        <v>187</v>
      </c>
      <c r="C175" t="s">
        <v>862</v>
      </c>
      <c r="F175" t="s">
        <v>238</v>
      </c>
      <c r="G175" t="s">
        <v>201</v>
      </c>
      <c r="H175" t="s">
        <v>192</v>
      </c>
      <c r="J175" s="12">
        <v>0</v>
      </c>
      <c r="K175" s="85">
        <v>0.2</v>
      </c>
      <c r="L175" t="s">
        <v>190</v>
      </c>
      <c r="M175" t="s">
        <v>191</v>
      </c>
      <c r="N175" t="s">
        <v>632</v>
      </c>
    </row>
    <row r="176" spans="1:14">
      <c r="A176" s="84">
        <v>44561</v>
      </c>
      <c r="B176" t="s">
        <v>187</v>
      </c>
      <c r="C176" t="s">
        <v>219</v>
      </c>
      <c r="F176" t="s">
        <v>238</v>
      </c>
      <c r="G176" t="s">
        <v>214</v>
      </c>
      <c r="H176" t="s">
        <v>192</v>
      </c>
      <c r="J176" s="12">
        <v>0</v>
      </c>
      <c r="K176" s="85">
        <v>0.01</v>
      </c>
      <c r="L176" t="s">
        <v>190</v>
      </c>
      <c r="M176" t="s">
        <v>191</v>
      </c>
      <c r="N176" t="s">
        <v>632</v>
      </c>
    </row>
    <row r="177" spans="1:14">
      <c r="A177" s="84">
        <v>44592</v>
      </c>
      <c r="B177" t="s">
        <v>187</v>
      </c>
      <c r="C177" t="s">
        <v>232</v>
      </c>
      <c r="F177" t="s">
        <v>238</v>
      </c>
      <c r="G177" t="s">
        <v>227</v>
      </c>
      <c r="H177" t="s">
        <v>192</v>
      </c>
      <c r="J177" s="12">
        <v>0</v>
      </c>
      <c r="K177" s="85">
        <v>4.1500000000000004</v>
      </c>
      <c r="L177" t="s">
        <v>190</v>
      </c>
      <c r="M177" t="s">
        <v>191</v>
      </c>
      <c r="N177" t="s">
        <v>632</v>
      </c>
    </row>
    <row r="178" spans="1:14">
      <c r="A178" s="84">
        <v>44592</v>
      </c>
      <c r="B178" t="s">
        <v>187</v>
      </c>
      <c r="C178" t="s">
        <v>875</v>
      </c>
      <c r="F178" t="s">
        <v>238</v>
      </c>
      <c r="G178" t="s">
        <v>188</v>
      </c>
      <c r="H178" t="s">
        <v>192</v>
      </c>
      <c r="J178" s="12">
        <v>0</v>
      </c>
      <c r="K178" s="85">
        <v>24.53</v>
      </c>
      <c r="L178" t="s">
        <v>190</v>
      </c>
      <c r="M178" t="s">
        <v>191</v>
      </c>
      <c r="N178" t="s">
        <v>632</v>
      </c>
    </row>
    <row r="179" spans="1:14">
      <c r="A179" s="84">
        <v>44592</v>
      </c>
      <c r="B179" t="s">
        <v>187</v>
      </c>
      <c r="C179" t="s">
        <v>206</v>
      </c>
      <c r="F179" t="s">
        <v>238</v>
      </c>
      <c r="G179" t="s">
        <v>201</v>
      </c>
      <c r="H179" t="s">
        <v>192</v>
      </c>
      <c r="J179" s="12">
        <v>0</v>
      </c>
      <c r="K179" s="85">
        <v>0.2</v>
      </c>
      <c r="L179" t="s">
        <v>190</v>
      </c>
      <c r="M179" t="s">
        <v>191</v>
      </c>
      <c r="N179" t="s">
        <v>632</v>
      </c>
    </row>
    <row r="180" spans="1:14">
      <c r="A180" s="84">
        <v>44592</v>
      </c>
      <c r="B180" t="s">
        <v>187</v>
      </c>
      <c r="C180" t="s">
        <v>220</v>
      </c>
      <c r="F180" t="s">
        <v>238</v>
      </c>
      <c r="G180" t="s">
        <v>214</v>
      </c>
      <c r="H180" t="s">
        <v>192</v>
      </c>
      <c r="J180" s="12">
        <v>0</v>
      </c>
      <c r="K180" s="85">
        <v>0.01</v>
      </c>
      <c r="L180" t="s">
        <v>190</v>
      </c>
      <c r="M180" t="s">
        <v>191</v>
      </c>
      <c r="N180" t="s">
        <v>632</v>
      </c>
    </row>
    <row r="181" spans="1:14">
      <c r="A181" s="84">
        <v>44620</v>
      </c>
      <c r="B181" t="s">
        <v>187</v>
      </c>
      <c r="C181" t="s">
        <v>233</v>
      </c>
      <c r="F181" t="s">
        <v>238</v>
      </c>
      <c r="G181" t="s">
        <v>227</v>
      </c>
      <c r="H181" t="s">
        <v>192</v>
      </c>
      <c r="J181" s="12">
        <v>0</v>
      </c>
      <c r="K181" s="85">
        <v>3.75</v>
      </c>
      <c r="L181" t="s">
        <v>190</v>
      </c>
      <c r="M181" t="s">
        <v>191</v>
      </c>
      <c r="N181" t="s">
        <v>632</v>
      </c>
    </row>
    <row r="182" spans="1:14">
      <c r="A182" s="84">
        <v>44620</v>
      </c>
      <c r="B182" t="s">
        <v>187</v>
      </c>
      <c r="C182" t="s">
        <v>961</v>
      </c>
      <c r="F182" t="s">
        <v>238</v>
      </c>
      <c r="G182" t="s">
        <v>188</v>
      </c>
      <c r="H182" t="s">
        <v>192</v>
      </c>
      <c r="J182" s="12">
        <v>0</v>
      </c>
      <c r="K182" s="85">
        <v>35.58</v>
      </c>
      <c r="L182" t="s">
        <v>190</v>
      </c>
      <c r="M182" t="s">
        <v>191</v>
      </c>
      <c r="N182" t="s">
        <v>632</v>
      </c>
    </row>
    <row r="183" spans="1:14">
      <c r="A183" s="84">
        <v>44620</v>
      </c>
      <c r="B183" t="s">
        <v>187</v>
      </c>
      <c r="C183" t="s">
        <v>207</v>
      </c>
      <c r="F183" t="s">
        <v>238</v>
      </c>
      <c r="G183" t="s">
        <v>201</v>
      </c>
      <c r="H183" t="s">
        <v>192</v>
      </c>
      <c r="J183" s="12">
        <v>0</v>
      </c>
      <c r="K183" s="85">
        <v>0.18</v>
      </c>
      <c r="L183" t="s">
        <v>190</v>
      </c>
      <c r="M183" t="s">
        <v>191</v>
      </c>
      <c r="N183" t="s">
        <v>632</v>
      </c>
    </row>
    <row r="184" spans="1:14">
      <c r="A184" s="84">
        <v>44620</v>
      </c>
      <c r="B184" t="s">
        <v>187</v>
      </c>
      <c r="C184" t="s">
        <v>221</v>
      </c>
      <c r="F184" t="s">
        <v>238</v>
      </c>
      <c r="G184" t="s">
        <v>214</v>
      </c>
      <c r="H184" t="s">
        <v>192</v>
      </c>
      <c r="J184" s="12">
        <v>0</v>
      </c>
      <c r="K184" s="85">
        <v>0.01</v>
      </c>
      <c r="L184" t="s">
        <v>190</v>
      </c>
      <c r="M184" t="s">
        <v>191</v>
      </c>
      <c r="N184" t="s">
        <v>632</v>
      </c>
    </row>
    <row r="185" spans="1:14">
      <c r="A185" s="84">
        <v>44645</v>
      </c>
      <c r="B185" t="s">
        <v>187</v>
      </c>
      <c r="C185" t="s">
        <v>1041</v>
      </c>
      <c r="F185" t="s">
        <v>1042</v>
      </c>
      <c r="G185" t="s">
        <v>188</v>
      </c>
      <c r="H185" t="s">
        <v>629</v>
      </c>
      <c r="J185" s="12">
        <v>0</v>
      </c>
      <c r="K185" s="85">
        <v>10000</v>
      </c>
      <c r="L185" t="s">
        <v>190</v>
      </c>
      <c r="M185" t="s">
        <v>191</v>
      </c>
      <c r="N185" t="s">
        <v>632</v>
      </c>
    </row>
    <row r="186" spans="1:14">
      <c r="A186" s="84">
        <v>44651</v>
      </c>
      <c r="B186" t="s">
        <v>187</v>
      </c>
      <c r="C186" t="s">
        <v>234</v>
      </c>
      <c r="F186" t="s">
        <v>238</v>
      </c>
      <c r="G186" t="s">
        <v>227</v>
      </c>
      <c r="H186" t="s">
        <v>192</v>
      </c>
      <c r="J186" s="12">
        <v>0</v>
      </c>
      <c r="K186" s="85">
        <v>4.1500000000000004</v>
      </c>
      <c r="L186" t="s">
        <v>190</v>
      </c>
      <c r="M186" t="s">
        <v>191</v>
      </c>
      <c r="N186" t="s">
        <v>632</v>
      </c>
    </row>
    <row r="187" spans="1:14">
      <c r="A187" s="84">
        <v>44651</v>
      </c>
      <c r="B187" t="s">
        <v>187</v>
      </c>
      <c r="C187" t="s">
        <v>194</v>
      </c>
      <c r="F187" t="s">
        <v>238</v>
      </c>
      <c r="G187" t="s">
        <v>188</v>
      </c>
      <c r="H187" t="s">
        <v>192</v>
      </c>
      <c r="J187" s="12">
        <v>0</v>
      </c>
      <c r="K187" s="85">
        <v>44.37</v>
      </c>
      <c r="L187" t="s">
        <v>190</v>
      </c>
      <c r="M187" t="s">
        <v>191</v>
      </c>
      <c r="N187" t="s">
        <v>632</v>
      </c>
    </row>
    <row r="188" spans="1:14">
      <c r="A188" s="84">
        <v>44651</v>
      </c>
      <c r="B188" t="s">
        <v>187</v>
      </c>
      <c r="C188" t="s">
        <v>210</v>
      </c>
      <c r="F188" t="s">
        <v>238</v>
      </c>
      <c r="G188" t="s">
        <v>201</v>
      </c>
      <c r="H188" t="s">
        <v>192</v>
      </c>
      <c r="J188" s="12">
        <v>0</v>
      </c>
      <c r="K188" s="85">
        <v>3.08</v>
      </c>
      <c r="L188" t="s">
        <v>190</v>
      </c>
      <c r="M188" t="s">
        <v>191</v>
      </c>
      <c r="N188" t="s">
        <v>632</v>
      </c>
    </row>
    <row r="189" spans="1:14">
      <c r="A189" s="84">
        <v>44651</v>
      </c>
      <c r="B189" t="s">
        <v>187</v>
      </c>
      <c r="C189" t="s">
        <v>222</v>
      </c>
      <c r="F189" t="s">
        <v>238</v>
      </c>
      <c r="G189" t="s">
        <v>214</v>
      </c>
      <c r="H189" t="s">
        <v>192</v>
      </c>
      <c r="J189" s="12">
        <v>0</v>
      </c>
      <c r="K189" s="85">
        <v>0.01</v>
      </c>
      <c r="L189" t="s">
        <v>190</v>
      </c>
      <c r="M189" t="s">
        <v>191</v>
      </c>
      <c r="N189" t="s">
        <v>632</v>
      </c>
    </row>
    <row r="190" spans="1:14">
      <c r="A190" s="84">
        <v>44681</v>
      </c>
      <c r="B190" t="s">
        <v>187</v>
      </c>
      <c r="C190" t="s">
        <v>235</v>
      </c>
      <c r="F190" t="s">
        <v>238</v>
      </c>
      <c r="G190" t="s">
        <v>227</v>
      </c>
      <c r="H190" t="s">
        <v>192</v>
      </c>
      <c r="J190" s="12">
        <v>0</v>
      </c>
      <c r="K190" s="85">
        <v>4.0199999999999996</v>
      </c>
      <c r="L190" t="s">
        <v>190</v>
      </c>
      <c r="M190" t="s">
        <v>191</v>
      </c>
      <c r="N190" t="s">
        <v>632</v>
      </c>
    </row>
    <row r="191" spans="1:14">
      <c r="A191" s="84">
        <v>44681</v>
      </c>
      <c r="B191" t="s">
        <v>187</v>
      </c>
      <c r="C191" t="s">
        <v>1174</v>
      </c>
      <c r="F191" t="s">
        <v>238</v>
      </c>
      <c r="G191" t="s">
        <v>188</v>
      </c>
      <c r="H191" t="s">
        <v>192</v>
      </c>
      <c r="J191" s="12">
        <v>0</v>
      </c>
      <c r="K191" s="85">
        <v>44.06</v>
      </c>
      <c r="L191" t="s">
        <v>190</v>
      </c>
      <c r="M191" t="s">
        <v>191</v>
      </c>
      <c r="N191" t="s">
        <v>632</v>
      </c>
    </row>
    <row r="192" spans="1:14">
      <c r="A192" s="84">
        <v>44681</v>
      </c>
      <c r="B192" t="s">
        <v>187</v>
      </c>
      <c r="C192" t="s">
        <v>211</v>
      </c>
      <c r="F192" t="s">
        <v>238</v>
      </c>
      <c r="G192" t="s">
        <v>201</v>
      </c>
      <c r="H192" t="s">
        <v>192</v>
      </c>
      <c r="J192" s="12">
        <v>0</v>
      </c>
      <c r="K192" s="85">
        <v>0.16</v>
      </c>
      <c r="L192" t="s">
        <v>190</v>
      </c>
      <c r="M192" t="s">
        <v>191</v>
      </c>
      <c r="N192" t="s">
        <v>632</v>
      </c>
    </row>
    <row r="193" spans="1:14">
      <c r="A193" s="84">
        <v>44681</v>
      </c>
      <c r="B193" t="s">
        <v>187</v>
      </c>
      <c r="C193" t="s">
        <v>223</v>
      </c>
      <c r="F193" t="s">
        <v>238</v>
      </c>
      <c r="G193" t="s">
        <v>214</v>
      </c>
      <c r="H193" t="s">
        <v>192</v>
      </c>
      <c r="J193" s="12">
        <v>0</v>
      </c>
      <c r="K193" s="85">
        <v>0.01</v>
      </c>
      <c r="L193" t="s">
        <v>190</v>
      </c>
      <c r="M193" t="s">
        <v>191</v>
      </c>
      <c r="N193" t="s">
        <v>632</v>
      </c>
    </row>
    <row r="194" spans="1:14">
      <c r="A194" s="84">
        <v>44712</v>
      </c>
      <c r="B194" t="s">
        <v>187</v>
      </c>
      <c r="C194" t="s">
        <v>631</v>
      </c>
      <c r="F194" t="s">
        <v>238</v>
      </c>
      <c r="G194" t="s">
        <v>227</v>
      </c>
      <c r="H194" t="s">
        <v>192</v>
      </c>
      <c r="J194" s="12">
        <v>0</v>
      </c>
      <c r="K194" s="85">
        <v>9.81</v>
      </c>
      <c r="L194" t="s">
        <v>190</v>
      </c>
      <c r="M194" t="s">
        <v>191</v>
      </c>
      <c r="N194" t="s">
        <v>632</v>
      </c>
    </row>
    <row r="195" spans="1:14">
      <c r="A195" s="84">
        <v>44712</v>
      </c>
      <c r="B195" t="s">
        <v>187</v>
      </c>
      <c r="C195" t="s">
        <v>543</v>
      </c>
      <c r="F195" t="s">
        <v>238</v>
      </c>
      <c r="G195" t="s">
        <v>188</v>
      </c>
      <c r="H195" t="s">
        <v>192</v>
      </c>
      <c r="J195" s="12">
        <v>0</v>
      </c>
      <c r="K195" s="85">
        <v>17.13</v>
      </c>
      <c r="L195" t="s">
        <v>190</v>
      </c>
      <c r="M195" t="s">
        <v>191</v>
      </c>
      <c r="N195" t="s">
        <v>632</v>
      </c>
    </row>
    <row r="196" spans="1:14">
      <c r="A196" s="84">
        <v>44712</v>
      </c>
      <c r="B196" t="s">
        <v>187</v>
      </c>
      <c r="C196" t="s">
        <v>511</v>
      </c>
      <c r="F196" t="s">
        <v>238</v>
      </c>
      <c r="G196" t="s">
        <v>201</v>
      </c>
      <c r="H196" t="s">
        <v>192</v>
      </c>
      <c r="J196" s="12">
        <v>0</v>
      </c>
      <c r="K196" s="85">
        <v>0.16</v>
      </c>
      <c r="L196" t="s">
        <v>190</v>
      </c>
      <c r="M196" t="s">
        <v>191</v>
      </c>
      <c r="N196" t="s">
        <v>632</v>
      </c>
    </row>
    <row r="197" spans="1:14">
      <c r="A197" s="84">
        <v>44712</v>
      </c>
      <c r="B197" t="s">
        <v>187</v>
      </c>
      <c r="C197" t="s">
        <v>224</v>
      </c>
      <c r="F197" t="s">
        <v>238</v>
      </c>
      <c r="G197" t="s">
        <v>214</v>
      </c>
      <c r="H197" t="s">
        <v>192</v>
      </c>
      <c r="J197" s="12">
        <v>0</v>
      </c>
      <c r="K197" s="85">
        <v>0.01</v>
      </c>
      <c r="L197" t="s">
        <v>190</v>
      </c>
      <c r="M197" t="s">
        <v>191</v>
      </c>
      <c r="N197" t="s">
        <v>632</v>
      </c>
    </row>
    <row r="198" spans="1:14">
      <c r="A198" s="84">
        <v>44712</v>
      </c>
      <c r="B198" t="s">
        <v>187</v>
      </c>
      <c r="C198" t="s">
        <v>504</v>
      </c>
      <c r="E198" t="s">
        <v>1191</v>
      </c>
      <c r="F198" t="s">
        <v>394</v>
      </c>
      <c r="G198" t="s">
        <v>486</v>
      </c>
      <c r="H198" t="s">
        <v>346</v>
      </c>
      <c r="I198" t="s">
        <v>198</v>
      </c>
      <c r="J198" s="12">
        <v>0</v>
      </c>
      <c r="K198" s="85">
        <v>0.02</v>
      </c>
      <c r="L198" t="s">
        <v>190</v>
      </c>
      <c r="M198" t="s">
        <v>191</v>
      </c>
      <c r="N198" t="s">
        <v>632</v>
      </c>
    </row>
    <row r="199" spans="1:14">
      <c r="A199" s="84">
        <v>44742</v>
      </c>
      <c r="B199" t="s">
        <v>187</v>
      </c>
      <c r="C199" t="s">
        <v>226</v>
      </c>
      <c r="F199" t="s">
        <v>238</v>
      </c>
      <c r="G199" t="s">
        <v>227</v>
      </c>
      <c r="H199" t="s">
        <v>192</v>
      </c>
      <c r="J199" s="12">
        <v>0</v>
      </c>
      <c r="K199" s="85">
        <v>10.31</v>
      </c>
      <c r="L199" t="s">
        <v>190</v>
      </c>
      <c r="M199" t="s">
        <v>191</v>
      </c>
      <c r="N199" t="s">
        <v>632</v>
      </c>
    </row>
    <row r="200" spans="1:14">
      <c r="A200" s="84">
        <v>44742</v>
      </c>
      <c r="B200" t="s">
        <v>187</v>
      </c>
      <c r="C200" t="s">
        <v>1378</v>
      </c>
      <c r="F200" t="s">
        <v>238</v>
      </c>
      <c r="G200" t="s">
        <v>188</v>
      </c>
      <c r="H200" t="s">
        <v>192</v>
      </c>
      <c r="J200" s="12">
        <v>0</v>
      </c>
      <c r="K200" s="85">
        <v>12.7</v>
      </c>
      <c r="L200" t="s">
        <v>190</v>
      </c>
      <c r="M200" t="s">
        <v>191</v>
      </c>
      <c r="N200" t="s">
        <v>632</v>
      </c>
    </row>
    <row r="201" spans="1:14">
      <c r="A201" s="84">
        <v>44742</v>
      </c>
      <c r="B201" t="s">
        <v>187</v>
      </c>
      <c r="C201" t="s">
        <v>202</v>
      </c>
      <c r="F201" t="s">
        <v>238</v>
      </c>
      <c r="G201" t="s">
        <v>201</v>
      </c>
      <c r="H201" t="s">
        <v>192</v>
      </c>
      <c r="J201" s="12">
        <v>0</v>
      </c>
      <c r="K201" s="85">
        <v>0.15</v>
      </c>
      <c r="L201" t="s">
        <v>190</v>
      </c>
      <c r="M201" t="s">
        <v>191</v>
      </c>
      <c r="N201" t="s">
        <v>632</v>
      </c>
    </row>
    <row r="202" spans="1:14">
      <c r="A202" s="84">
        <v>44742</v>
      </c>
      <c r="B202" t="s">
        <v>187</v>
      </c>
      <c r="C202" t="s">
        <v>225</v>
      </c>
      <c r="F202" t="s">
        <v>238</v>
      </c>
      <c r="G202" t="s">
        <v>214</v>
      </c>
      <c r="H202" t="s">
        <v>192</v>
      </c>
      <c r="J202" s="12">
        <v>0</v>
      </c>
      <c r="K202" s="85">
        <v>0.01</v>
      </c>
      <c r="L202" t="s">
        <v>190</v>
      </c>
      <c r="M202" t="s">
        <v>191</v>
      </c>
      <c r="N202" t="s">
        <v>632</v>
      </c>
    </row>
    <row r="203" spans="1:14">
      <c r="A203" s="84">
        <v>44469</v>
      </c>
      <c r="B203" t="s">
        <v>508</v>
      </c>
      <c r="C203" t="s">
        <v>727</v>
      </c>
      <c r="E203" t="s">
        <v>728</v>
      </c>
      <c r="F203" t="s">
        <v>729</v>
      </c>
      <c r="G203" t="s">
        <v>509</v>
      </c>
      <c r="H203" t="s">
        <v>486</v>
      </c>
      <c r="J203" s="12">
        <v>0</v>
      </c>
      <c r="K203" s="85">
        <v>150000</v>
      </c>
      <c r="N203" t="s">
        <v>730</v>
      </c>
    </row>
    <row r="204" spans="1:14">
      <c r="A204" s="84">
        <v>44712</v>
      </c>
      <c r="B204" t="s">
        <v>187</v>
      </c>
      <c r="C204" t="s">
        <v>473</v>
      </c>
      <c r="F204" t="s">
        <v>1216</v>
      </c>
      <c r="G204" t="s">
        <v>197</v>
      </c>
      <c r="H204" t="s">
        <v>629</v>
      </c>
      <c r="I204" t="s">
        <v>198</v>
      </c>
      <c r="J204" s="12">
        <v>1155</v>
      </c>
      <c r="K204" s="85">
        <v>29487.15</v>
      </c>
      <c r="L204" t="s">
        <v>190</v>
      </c>
      <c r="M204" t="s">
        <v>191</v>
      </c>
      <c r="N204" t="s">
        <v>1</v>
      </c>
    </row>
    <row r="205" spans="1:14">
      <c r="A205" s="84">
        <v>44469</v>
      </c>
      <c r="B205" t="s">
        <v>412</v>
      </c>
      <c r="C205" t="s">
        <v>722</v>
      </c>
      <c r="D205" t="s">
        <v>723</v>
      </c>
      <c r="F205" t="s">
        <v>724</v>
      </c>
      <c r="G205" t="s">
        <v>436</v>
      </c>
      <c r="H205" t="s">
        <v>395</v>
      </c>
      <c r="I205" t="s">
        <v>198</v>
      </c>
      <c r="J205" s="12">
        <v>150</v>
      </c>
      <c r="K205" s="85">
        <v>3829.5</v>
      </c>
      <c r="N205" t="s">
        <v>165</v>
      </c>
    </row>
    <row r="206" spans="1:14">
      <c r="A206" s="84">
        <v>44470</v>
      </c>
      <c r="B206" t="s">
        <v>508</v>
      </c>
      <c r="C206" t="s">
        <v>758</v>
      </c>
      <c r="E206" t="s">
        <v>714</v>
      </c>
      <c r="F206" t="s">
        <v>759</v>
      </c>
      <c r="G206" t="s">
        <v>509</v>
      </c>
      <c r="H206" t="s">
        <v>486</v>
      </c>
      <c r="J206" s="12">
        <v>0</v>
      </c>
      <c r="K206" s="85">
        <v>525640</v>
      </c>
      <c r="N206" t="s">
        <v>165</v>
      </c>
    </row>
    <row r="207" spans="1:14">
      <c r="A207" s="84">
        <v>44473</v>
      </c>
      <c r="B207" t="s">
        <v>187</v>
      </c>
      <c r="C207" t="s">
        <v>762</v>
      </c>
      <c r="D207" t="s">
        <v>723</v>
      </c>
      <c r="F207" t="s">
        <v>475</v>
      </c>
      <c r="G207" t="s">
        <v>443</v>
      </c>
      <c r="H207" t="s">
        <v>395</v>
      </c>
      <c r="J207" s="12">
        <v>0</v>
      </c>
      <c r="K207" s="85">
        <v>70.95</v>
      </c>
      <c r="L207" t="s">
        <v>190</v>
      </c>
      <c r="M207" t="s">
        <v>191</v>
      </c>
      <c r="N207" t="s">
        <v>165</v>
      </c>
    </row>
    <row r="208" spans="1:14">
      <c r="A208" s="84">
        <v>44484</v>
      </c>
      <c r="B208" t="s">
        <v>412</v>
      </c>
      <c r="C208" t="s">
        <v>772</v>
      </c>
      <c r="D208" t="s">
        <v>260</v>
      </c>
      <c r="F208" t="s">
        <v>773</v>
      </c>
      <c r="G208" t="s">
        <v>509</v>
      </c>
      <c r="H208" t="s">
        <v>395</v>
      </c>
      <c r="J208" s="12">
        <v>0</v>
      </c>
      <c r="K208" s="85">
        <v>5000</v>
      </c>
      <c r="L208" t="s">
        <v>190</v>
      </c>
      <c r="M208" t="s">
        <v>191</v>
      </c>
      <c r="N208" t="s">
        <v>165</v>
      </c>
    </row>
    <row r="209" spans="1:14">
      <c r="A209" s="84">
        <v>44621</v>
      </c>
      <c r="B209" t="s">
        <v>508</v>
      </c>
      <c r="C209" t="s">
        <v>977</v>
      </c>
      <c r="E209" t="s">
        <v>766</v>
      </c>
      <c r="F209" t="s">
        <v>978</v>
      </c>
      <c r="G209" t="s">
        <v>509</v>
      </c>
      <c r="H209" t="s">
        <v>486</v>
      </c>
      <c r="J209" s="12">
        <v>0</v>
      </c>
      <c r="K209" s="85">
        <v>100000</v>
      </c>
      <c r="L209" t="s">
        <v>190</v>
      </c>
      <c r="M209" t="s">
        <v>191</v>
      </c>
      <c r="N209" t="s">
        <v>165</v>
      </c>
    </row>
    <row r="210" spans="1:14">
      <c r="A210" s="84">
        <v>44641</v>
      </c>
      <c r="B210" t="s">
        <v>508</v>
      </c>
      <c r="C210" t="s">
        <v>1007</v>
      </c>
      <c r="E210" t="s">
        <v>714</v>
      </c>
      <c r="F210" t="s">
        <v>1008</v>
      </c>
      <c r="G210" t="s">
        <v>509</v>
      </c>
      <c r="H210" t="s">
        <v>486</v>
      </c>
      <c r="J210" s="12">
        <v>0</v>
      </c>
      <c r="K210" s="85">
        <v>1068979</v>
      </c>
      <c r="L210" t="s">
        <v>190</v>
      </c>
      <c r="M210" t="s">
        <v>191</v>
      </c>
      <c r="N210" t="s">
        <v>165</v>
      </c>
    </row>
    <row r="211" spans="1:14">
      <c r="A211" s="84">
        <v>44654</v>
      </c>
      <c r="B211" t="s">
        <v>508</v>
      </c>
      <c r="C211" t="s">
        <v>1104</v>
      </c>
      <c r="E211" t="s">
        <v>766</v>
      </c>
      <c r="F211" t="s">
        <v>1105</v>
      </c>
      <c r="G211" t="s">
        <v>509</v>
      </c>
      <c r="H211" t="s">
        <v>486</v>
      </c>
      <c r="J211" s="12">
        <v>0</v>
      </c>
      <c r="K211" s="85">
        <v>10000</v>
      </c>
      <c r="L211" t="s">
        <v>190</v>
      </c>
      <c r="M211" t="s">
        <v>191</v>
      </c>
      <c r="N211" t="s">
        <v>165</v>
      </c>
    </row>
    <row r="212" spans="1:14">
      <c r="A212" s="84">
        <v>44664</v>
      </c>
      <c r="B212" t="s">
        <v>508</v>
      </c>
      <c r="C212" t="s">
        <v>1137</v>
      </c>
      <c r="E212" t="s">
        <v>714</v>
      </c>
      <c r="F212" t="s">
        <v>1138</v>
      </c>
      <c r="G212" t="s">
        <v>509</v>
      </c>
      <c r="H212" t="s">
        <v>486</v>
      </c>
      <c r="I212" t="s">
        <v>198</v>
      </c>
      <c r="J212" s="12">
        <v>45000</v>
      </c>
      <c r="K212" s="85">
        <v>1148850</v>
      </c>
      <c r="L212" t="s">
        <v>190</v>
      </c>
      <c r="M212" t="s">
        <v>191</v>
      </c>
      <c r="N212" t="s">
        <v>165</v>
      </c>
    </row>
    <row r="213" spans="1:14">
      <c r="A213" s="84">
        <v>44740</v>
      </c>
      <c r="B213" t="s">
        <v>508</v>
      </c>
      <c r="C213" t="s">
        <v>1247</v>
      </c>
      <c r="E213" t="s">
        <v>714</v>
      </c>
      <c r="F213" t="s">
        <v>1138</v>
      </c>
      <c r="G213" t="s">
        <v>509</v>
      </c>
      <c r="H213" t="s">
        <v>486</v>
      </c>
      <c r="I213" t="s">
        <v>198</v>
      </c>
      <c r="J213" s="12">
        <v>47500</v>
      </c>
      <c r="K213" s="85">
        <v>1212675</v>
      </c>
      <c r="L213" t="s">
        <v>190</v>
      </c>
      <c r="M213" t="s">
        <v>191</v>
      </c>
      <c r="N213" t="s">
        <v>165</v>
      </c>
    </row>
    <row r="214" spans="1:14">
      <c r="A214" s="84">
        <v>44742</v>
      </c>
      <c r="B214" t="s">
        <v>412</v>
      </c>
      <c r="C214" t="s">
        <v>1282</v>
      </c>
      <c r="D214" t="s">
        <v>1283</v>
      </c>
      <c r="F214" t="s">
        <v>1284</v>
      </c>
      <c r="G214" t="s">
        <v>1285</v>
      </c>
      <c r="H214" t="s">
        <v>395</v>
      </c>
      <c r="I214" t="s">
        <v>198</v>
      </c>
      <c r="J214" s="12">
        <v>17998.919999999998</v>
      </c>
      <c r="K214" s="85">
        <v>459512.43</v>
      </c>
      <c r="L214" t="s">
        <v>190</v>
      </c>
      <c r="M214" t="s">
        <v>191</v>
      </c>
      <c r="N214" t="s">
        <v>165</v>
      </c>
    </row>
    <row r="215" spans="1:14">
      <c r="A215" s="84">
        <v>44742</v>
      </c>
      <c r="B215" t="s">
        <v>412</v>
      </c>
      <c r="C215" t="s">
        <v>1312</v>
      </c>
      <c r="D215" t="s">
        <v>1313</v>
      </c>
      <c r="F215" t="s">
        <v>1314</v>
      </c>
      <c r="G215" t="s">
        <v>1285</v>
      </c>
      <c r="H215" t="s">
        <v>395</v>
      </c>
      <c r="I215" t="s">
        <v>198</v>
      </c>
      <c r="J215" s="12">
        <v>20001</v>
      </c>
      <c r="K215" s="85">
        <v>510625.53</v>
      </c>
      <c r="L215" t="s">
        <v>190</v>
      </c>
      <c r="M215" t="s">
        <v>191</v>
      </c>
      <c r="N215" t="s">
        <v>165</v>
      </c>
    </row>
    <row r="216" spans="1:14">
      <c r="A216" s="84">
        <v>44742</v>
      </c>
      <c r="B216" t="s">
        <v>412</v>
      </c>
      <c r="C216" t="s">
        <v>1315</v>
      </c>
      <c r="D216" t="s">
        <v>1316</v>
      </c>
      <c r="F216" t="s">
        <v>1317</v>
      </c>
      <c r="G216" t="s">
        <v>1285</v>
      </c>
      <c r="H216" t="s">
        <v>395</v>
      </c>
      <c r="I216" t="s">
        <v>198</v>
      </c>
      <c r="J216" s="12">
        <v>55000</v>
      </c>
      <c r="K216" s="85">
        <v>1404150</v>
      </c>
      <c r="L216" t="s">
        <v>190</v>
      </c>
      <c r="M216" t="s">
        <v>191</v>
      </c>
      <c r="N216" t="s">
        <v>165</v>
      </c>
    </row>
    <row r="217" spans="1:14">
      <c r="A217" s="84">
        <v>44740</v>
      </c>
      <c r="B217" t="s">
        <v>508</v>
      </c>
      <c r="C217" t="s">
        <v>1248</v>
      </c>
      <c r="E217" t="s">
        <v>439</v>
      </c>
      <c r="F217" t="s">
        <v>1249</v>
      </c>
      <c r="G217" t="s">
        <v>415</v>
      </c>
      <c r="H217" t="s">
        <v>486</v>
      </c>
      <c r="J217" s="12">
        <v>0</v>
      </c>
      <c r="K217" s="85">
        <v>5683</v>
      </c>
      <c r="L217" t="s">
        <v>190</v>
      </c>
      <c r="M217" t="s">
        <v>191</v>
      </c>
      <c r="N217" t="s">
        <v>1250</v>
      </c>
    </row>
    <row r="218" spans="1:14">
      <c r="A218" s="84">
        <v>44742</v>
      </c>
      <c r="B218" t="s">
        <v>508</v>
      </c>
      <c r="C218" t="s">
        <v>1376</v>
      </c>
      <c r="E218" t="s">
        <v>1191</v>
      </c>
      <c r="F218" t="s">
        <v>1377</v>
      </c>
      <c r="G218" t="s">
        <v>415</v>
      </c>
      <c r="H218" t="s">
        <v>486</v>
      </c>
      <c r="J218" s="12">
        <v>0</v>
      </c>
      <c r="K218" s="85">
        <v>1878</v>
      </c>
      <c r="L218" t="s">
        <v>190</v>
      </c>
      <c r="M218" t="s">
        <v>191</v>
      </c>
      <c r="N218" t="s">
        <v>15</v>
      </c>
    </row>
    <row r="219" spans="1:14">
      <c r="A219" s="84">
        <v>44404</v>
      </c>
      <c r="B219" t="s">
        <v>240</v>
      </c>
      <c r="C219" t="s">
        <v>546</v>
      </c>
      <c r="D219" t="s">
        <v>347</v>
      </c>
      <c r="E219" t="s">
        <v>348</v>
      </c>
      <c r="F219" t="s">
        <v>547</v>
      </c>
      <c r="G219" t="s">
        <v>244</v>
      </c>
      <c r="H219" t="s">
        <v>349</v>
      </c>
      <c r="J219" s="12">
        <v>0</v>
      </c>
      <c r="K219" s="85">
        <v>10500</v>
      </c>
      <c r="L219" t="s">
        <v>190</v>
      </c>
      <c r="M219" t="s">
        <v>191</v>
      </c>
      <c r="N219" t="s">
        <v>0</v>
      </c>
    </row>
    <row r="220" spans="1:14">
      <c r="A220" s="84">
        <v>44404</v>
      </c>
      <c r="B220" t="s">
        <v>240</v>
      </c>
      <c r="C220" t="s">
        <v>548</v>
      </c>
      <c r="D220" t="s">
        <v>301</v>
      </c>
      <c r="E220" t="s">
        <v>302</v>
      </c>
      <c r="F220" t="s">
        <v>549</v>
      </c>
      <c r="G220" t="s">
        <v>244</v>
      </c>
      <c r="H220" t="s">
        <v>349</v>
      </c>
      <c r="I220" t="s">
        <v>198</v>
      </c>
      <c r="J220" s="12">
        <v>1705.2</v>
      </c>
      <c r="K220" s="85">
        <v>43491.13</v>
      </c>
      <c r="L220" t="s">
        <v>190</v>
      </c>
      <c r="M220" t="s">
        <v>191</v>
      </c>
      <c r="N220" t="s">
        <v>0</v>
      </c>
    </row>
    <row r="221" spans="1:14">
      <c r="A221" s="84">
        <v>44404</v>
      </c>
      <c r="B221" t="s">
        <v>240</v>
      </c>
      <c r="C221" t="s">
        <v>548</v>
      </c>
      <c r="D221" t="s">
        <v>301</v>
      </c>
      <c r="E221" t="s">
        <v>302</v>
      </c>
      <c r="F221" t="s">
        <v>550</v>
      </c>
      <c r="G221" t="s">
        <v>244</v>
      </c>
      <c r="H221" t="s">
        <v>349</v>
      </c>
      <c r="I221" t="s">
        <v>198</v>
      </c>
      <c r="J221" s="12">
        <v>0.8</v>
      </c>
      <c r="K221" s="85">
        <v>20.399999999999999</v>
      </c>
      <c r="L221" t="s">
        <v>190</v>
      </c>
      <c r="M221" t="s">
        <v>191</v>
      </c>
      <c r="N221" t="s">
        <v>0</v>
      </c>
    </row>
    <row r="222" spans="1:14">
      <c r="A222" s="84">
        <v>44404</v>
      </c>
      <c r="B222" t="s">
        <v>240</v>
      </c>
      <c r="C222" t="s">
        <v>551</v>
      </c>
      <c r="D222" t="s">
        <v>303</v>
      </c>
      <c r="E222" t="s">
        <v>304</v>
      </c>
      <c r="F222" t="s">
        <v>549</v>
      </c>
      <c r="G222" t="s">
        <v>244</v>
      </c>
      <c r="H222" t="s">
        <v>349</v>
      </c>
      <c r="I222" t="s">
        <v>198</v>
      </c>
      <c r="J222" s="12">
        <v>1117.2</v>
      </c>
      <c r="K222" s="85">
        <v>28494.19</v>
      </c>
      <c r="L222" t="s">
        <v>190</v>
      </c>
      <c r="M222" t="s">
        <v>191</v>
      </c>
      <c r="N222" t="s">
        <v>0</v>
      </c>
    </row>
    <row r="223" spans="1:14">
      <c r="A223" s="84">
        <v>44404</v>
      </c>
      <c r="B223" t="s">
        <v>240</v>
      </c>
      <c r="C223" t="s">
        <v>551</v>
      </c>
      <c r="D223" t="s">
        <v>303</v>
      </c>
      <c r="E223" t="s">
        <v>304</v>
      </c>
      <c r="F223" t="s">
        <v>550</v>
      </c>
      <c r="G223" t="s">
        <v>244</v>
      </c>
      <c r="H223" t="s">
        <v>349</v>
      </c>
      <c r="I223" t="s">
        <v>198</v>
      </c>
      <c r="J223" s="12">
        <v>0.8</v>
      </c>
      <c r="K223" s="85">
        <v>20.399999999999999</v>
      </c>
      <c r="L223" t="s">
        <v>190</v>
      </c>
      <c r="M223" t="s">
        <v>191</v>
      </c>
      <c r="N223" t="s">
        <v>0</v>
      </c>
    </row>
    <row r="224" spans="1:14">
      <c r="A224" s="84">
        <v>44404</v>
      </c>
      <c r="B224" t="s">
        <v>240</v>
      </c>
      <c r="C224" t="s">
        <v>552</v>
      </c>
      <c r="D224" t="s">
        <v>380</v>
      </c>
      <c r="E224" t="s">
        <v>381</v>
      </c>
      <c r="F224" t="s">
        <v>549</v>
      </c>
      <c r="G224" t="s">
        <v>244</v>
      </c>
      <c r="H224" t="s">
        <v>349</v>
      </c>
      <c r="I224" t="s">
        <v>198</v>
      </c>
      <c r="J224" s="12">
        <v>1234.8</v>
      </c>
      <c r="K224" s="85">
        <v>31493.57</v>
      </c>
      <c r="L224" t="s">
        <v>190</v>
      </c>
      <c r="M224" t="s">
        <v>191</v>
      </c>
      <c r="N224" t="s">
        <v>0</v>
      </c>
    </row>
    <row r="225" spans="1:14">
      <c r="A225" s="84">
        <v>44404</v>
      </c>
      <c r="B225" t="s">
        <v>240</v>
      </c>
      <c r="C225" t="s">
        <v>552</v>
      </c>
      <c r="D225" t="s">
        <v>380</v>
      </c>
      <c r="E225" t="s">
        <v>381</v>
      </c>
      <c r="F225" t="s">
        <v>550</v>
      </c>
      <c r="G225" t="s">
        <v>244</v>
      </c>
      <c r="H225" t="s">
        <v>349</v>
      </c>
      <c r="I225" t="s">
        <v>198</v>
      </c>
      <c r="J225" s="12">
        <v>0.2</v>
      </c>
      <c r="K225" s="85">
        <v>5.1100000000000003</v>
      </c>
      <c r="L225" t="s">
        <v>190</v>
      </c>
      <c r="M225" t="s">
        <v>191</v>
      </c>
      <c r="N225" t="s">
        <v>0</v>
      </c>
    </row>
    <row r="226" spans="1:14">
      <c r="A226" s="84">
        <v>44404</v>
      </c>
      <c r="B226" t="s">
        <v>240</v>
      </c>
      <c r="C226" t="s">
        <v>553</v>
      </c>
      <c r="D226" t="s">
        <v>307</v>
      </c>
      <c r="E226" t="s">
        <v>308</v>
      </c>
      <c r="F226" t="s">
        <v>549</v>
      </c>
      <c r="G226" t="s">
        <v>244</v>
      </c>
      <c r="H226" t="s">
        <v>349</v>
      </c>
      <c r="I226" t="s">
        <v>198</v>
      </c>
      <c r="J226" s="12">
        <v>588</v>
      </c>
      <c r="K226" s="85">
        <v>14996.94</v>
      </c>
      <c r="L226" t="s">
        <v>190</v>
      </c>
      <c r="M226" t="s">
        <v>191</v>
      </c>
      <c r="N226" t="s">
        <v>0</v>
      </c>
    </row>
    <row r="227" spans="1:14">
      <c r="A227" s="84">
        <v>44404</v>
      </c>
      <c r="B227" t="s">
        <v>240</v>
      </c>
      <c r="C227" t="s">
        <v>554</v>
      </c>
      <c r="D227" t="s">
        <v>305</v>
      </c>
      <c r="E227" t="s">
        <v>306</v>
      </c>
      <c r="F227" t="s">
        <v>549</v>
      </c>
      <c r="G227" t="s">
        <v>244</v>
      </c>
      <c r="H227" t="s">
        <v>349</v>
      </c>
      <c r="I227" t="s">
        <v>198</v>
      </c>
      <c r="J227" s="12">
        <v>1999.2</v>
      </c>
      <c r="K227" s="85">
        <v>50989.599999999999</v>
      </c>
      <c r="L227" t="s">
        <v>190</v>
      </c>
      <c r="M227" t="s">
        <v>191</v>
      </c>
      <c r="N227" t="s">
        <v>0</v>
      </c>
    </row>
    <row r="228" spans="1:14">
      <c r="A228" s="84">
        <v>44404</v>
      </c>
      <c r="B228" t="s">
        <v>240</v>
      </c>
      <c r="C228" t="s">
        <v>554</v>
      </c>
      <c r="D228" t="s">
        <v>305</v>
      </c>
      <c r="E228" t="s">
        <v>306</v>
      </c>
      <c r="F228" t="s">
        <v>550</v>
      </c>
      <c r="G228" t="s">
        <v>244</v>
      </c>
      <c r="H228" t="s">
        <v>349</v>
      </c>
      <c r="I228" t="s">
        <v>198</v>
      </c>
      <c r="J228" s="12">
        <v>0.8</v>
      </c>
      <c r="K228" s="85">
        <v>20.399999999999999</v>
      </c>
      <c r="L228" t="s">
        <v>190</v>
      </c>
      <c r="M228" t="s">
        <v>191</v>
      </c>
      <c r="N228" t="s">
        <v>0</v>
      </c>
    </row>
    <row r="229" spans="1:14">
      <c r="A229" s="84">
        <v>44404</v>
      </c>
      <c r="B229" t="s">
        <v>240</v>
      </c>
      <c r="C229" t="s">
        <v>555</v>
      </c>
      <c r="D229" t="s">
        <v>245</v>
      </c>
      <c r="E229" t="s">
        <v>246</v>
      </c>
      <c r="F229" t="s">
        <v>547</v>
      </c>
      <c r="G229" t="s">
        <v>244</v>
      </c>
      <c r="H229" t="s">
        <v>349</v>
      </c>
      <c r="J229" s="12">
        <v>0</v>
      </c>
      <c r="K229" s="85">
        <v>36000</v>
      </c>
      <c r="L229" t="s">
        <v>190</v>
      </c>
      <c r="M229" t="s">
        <v>191</v>
      </c>
      <c r="N229" t="s">
        <v>0</v>
      </c>
    </row>
    <row r="230" spans="1:14">
      <c r="A230" s="84">
        <v>44404</v>
      </c>
      <c r="B230" t="s">
        <v>240</v>
      </c>
      <c r="C230" t="s">
        <v>556</v>
      </c>
      <c r="D230" t="s">
        <v>241</v>
      </c>
      <c r="E230" t="s">
        <v>242</v>
      </c>
      <c r="F230" t="s">
        <v>547</v>
      </c>
      <c r="G230" t="s">
        <v>244</v>
      </c>
      <c r="H230" t="s">
        <v>349</v>
      </c>
      <c r="J230" s="12">
        <v>0</v>
      </c>
      <c r="K230" s="85">
        <v>52500</v>
      </c>
      <c r="L230" t="s">
        <v>190</v>
      </c>
      <c r="M230" t="s">
        <v>191</v>
      </c>
      <c r="N230" t="s">
        <v>0</v>
      </c>
    </row>
    <row r="231" spans="1:14">
      <c r="A231" s="84">
        <v>44404</v>
      </c>
      <c r="B231" t="s">
        <v>240</v>
      </c>
      <c r="C231" t="s">
        <v>557</v>
      </c>
      <c r="D231" t="s">
        <v>350</v>
      </c>
      <c r="E231" t="s">
        <v>351</v>
      </c>
      <c r="F231" t="s">
        <v>547</v>
      </c>
      <c r="G231" t="s">
        <v>244</v>
      </c>
      <c r="H231" t="s">
        <v>349</v>
      </c>
      <c r="J231" s="12">
        <v>0</v>
      </c>
      <c r="K231" s="85">
        <v>18000</v>
      </c>
      <c r="L231" t="s">
        <v>190</v>
      </c>
      <c r="M231" t="s">
        <v>191</v>
      </c>
      <c r="N231" t="s">
        <v>0</v>
      </c>
    </row>
    <row r="232" spans="1:14">
      <c r="A232" s="84">
        <v>44404</v>
      </c>
      <c r="B232" t="s">
        <v>240</v>
      </c>
      <c r="C232" t="s">
        <v>558</v>
      </c>
      <c r="D232" t="s">
        <v>247</v>
      </c>
      <c r="E232" t="s">
        <v>248</v>
      </c>
      <c r="F232" t="s">
        <v>547</v>
      </c>
      <c r="G232" t="s">
        <v>244</v>
      </c>
      <c r="H232" t="s">
        <v>349</v>
      </c>
      <c r="J232" s="12">
        <v>0</v>
      </c>
      <c r="K232" s="85">
        <v>45000</v>
      </c>
      <c r="L232" t="s">
        <v>190</v>
      </c>
      <c r="M232" t="s">
        <v>191</v>
      </c>
      <c r="N232" t="s">
        <v>0</v>
      </c>
    </row>
    <row r="233" spans="1:14">
      <c r="A233" s="84">
        <v>44404</v>
      </c>
      <c r="B233" t="s">
        <v>240</v>
      </c>
      <c r="C233" t="s">
        <v>559</v>
      </c>
      <c r="D233" t="s">
        <v>352</v>
      </c>
      <c r="E233" t="s">
        <v>353</v>
      </c>
      <c r="F233" t="s">
        <v>547</v>
      </c>
      <c r="G233" t="s">
        <v>244</v>
      </c>
      <c r="H233" t="s">
        <v>349</v>
      </c>
      <c r="J233" s="12">
        <v>0</v>
      </c>
      <c r="K233" s="85">
        <v>24000</v>
      </c>
      <c r="L233" t="s">
        <v>190</v>
      </c>
      <c r="M233" t="s">
        <v>191</v>
      </c>
      <c r="N233" t="s">
        <v>0</v>
      </c>
    </row>
    <row r="234" spans="1:14">
      <c r="A234" s="84">
        <v>44404</v>
      </c>
      <c r="B234" t="s">
        <v>240</v>
      </c>
      <c r="C234" t="s">
        <v>560</v>
      </c>
      <c r="D234" t="s">
        <v>354</v>
      </c>
      <c r="E234" t="s">
        <v>355</v>
      </c>
      <c r="F234" t="s">
        <v>547</v>
      </c>
      <c r="G234" t="s">
        <v>244</v>
      </c>
      <c r="H234" t="s">
        <v>349</v>
      </c>
      <c r="J234" s="12">
        <v>0</v>
      </c>
      <c r="K234" s="85">
        <v>40500</v>
      </c>
      <c r="L234" t="s">
        <v>190</v>
      </c>
      <c r="M234" t="s">
        <v>191</v>
      </c>
      <c r="N234" t="s">
        <v>0</v>
      </c>
    </row>
    <row r="235" spans="1:14">
      <c r="A235" s="84">
        <v>44404</v>
      </c>
      <c r="B235" t="s">
        <v>240</v>
      </c>
      <c r="C235" t="s">
        <v>561</v>
      </c>
      <c r="D235" t="s">
        <v>309</v>
      </c>
      <c r="E235" t="s">
        <v>310</v>
      </c>
      <c r="F235" t="s">
        <v>549</v>
      </c>
      <c r="G235" t="s">
        <v>244</v>
      </c>
      <c r="H235" t="s">
        <v>349</v>
      </c>
      <c r="I235" t="s">
        <v>198</v>
      </c>
      <c r="J235" s="12">
        <v>1293.5999999999999</v>
      </c>
      <c r="K235" s="85">
        <v>32993.269999999997</v>
      </c>
      <c r="L235" t="s">
        <v>190</v>
      </c>
      <c r="M235" t="s">
        <v>191</v>
      </c>
      <c r="N235" t="s">
        <v>0</v>
      </c>
    </row>
    <row r="236" spans="1:14">
      <c r="A236" s="84">
        <v>44404</v>
      </c>
      <c r="B236" t="s">
        <v>240</v>
      </c>
      <c r="C236" t="s">
        <v>561</v>
      </c>
      <c r="D236" t="s">
        <v>309</v>
      </c>
      <c r="E236" t="s">
        <v>310</v>
      </c>
      <c r="F236" t="s">
        <v>550</v>
      </c>
      <c r="G236" t="s">
        <v>244</v>
      </c>
      <c r="H236" t="s">
        <v>349</v>
      </c>
      <c r="I236" t="s">
        <v>198</v>
      </c>
      <c r="J236" s="12">
        <v>0.4</v>
      </c>
      <c r="K236" s="85">
        <v>10.199999999999999</v>
      </c>
      <c r="L236" t="s">
        <v>190</v>
      </c>
      <c r="M236" t="s">
        <v>191</v>
      </c>
      <c r="N236" t="s">
        <v>0</v>
      </c>
    </row>
    <row r="237" spans="1:14">
      <c r="A237" s="84">
        <v>44404</v>
      </c>
      <c r="B237" t="s">
        <v>240</v>
      </c>
      <c r="C237" t="s">
        <v>562</v>
      </c>
      <c r="D237" t="s">
        <v>356</v>
      </c>
      <c r="E237" t="s">
        <v>357</v>
      </c>
      <c r="F237" t="s">
        <v>547</v>
      </c>
      <c r="G237" t="s">
        <v>244</v>
      </c>
      <c r="H237" t="s">
        <v>349</v>
      </c>
      <c r="J237" s="12">
        <v>0</v>
      </c>
      <c r="K237" s="85">
        <v>36000</v>
      </c>
      <c r="L237" t="s">
        <v>190</v>
      </c>
      <c r="M237" t="s">
        <v>191</v>
      </c>
      <c r="N237" t="s">
        <v>0</v>
      </c>
    </row>
    <row r="238" spans="1:14">
      <c r="A238" s="84">
        <v>44404</v>
      </c>
      <c r="B238" t="s">
        <v>240</v>
      </c>
      <c r="C238" t="s">
        <v>563</v>
      </c>
      <c r="D238" t="s">
        <v>358</v>
      </c>
      <c r="E238" t="s">
        <v>359</v>
      </c>
      <c r="F238" t="s">
        <v>547</v>
      </c>
      <c r="G238" t="s">
        <v>244</v>
      </c>
      <c r="H238" t="s">
        <v>349</v>
      </c>
      <c r="J238" s="12">
        <v>0</v>
      </c>
      <c r="K238" s="85">
        <v>33000</v>
      </c>
      <c r="L238" t="s">
        <v>190</v>
      </c>
      <c r="M238" t="s">
        <v>191</v>
      </c>
      <c r="N238" t="s">
        <v>0</v>
      </c>
    </row>
    <row r="239" spans="1:14">
      <c r="A239" s="84">
        <v>44404</v>
      </c>
      <c r="B239" t="s">
        <v>240</v>
      </c>
      <c r="C239" t="s">
        <v>564</v>
      </c>
      <c r="D239" t="s">
        <v>249</v>
      </c>
      <c r="E239" t="s">
        <v>250</v>
      </c>
      <c r="F239" t="s">
        <v>547</v>
      </c>
      <c r="G239" t="s">
        <v>244</v>
      </c>
      <c r="H239" t="s">
        <v>349</v>
      </c>
      <c r="J239" s="12">
        <v>0</v>
      </c>
      <c r="K239" s="85">
        <v>31500</v>
      </c>
      <c r="L239" t="s">
        <v>190</v>
      </c>
      <c r="M239" t="s">
        <v>191</v>
      </c>
      <c r="N239" t="s">
        <v>0</v>
      </c>
    </row>
    <row r="240" spans="1:14">
      <c r="A240" s="84">
        <v>44404</v>
      </c>
      <c r="B240" t="s">
        <v>240</v>
      </c>
      <c r="C240" t="s">
        <v>565</v>
      </c>
      <c r="D240" t="s">
        <v>382</v>
      </c>
      <c r="E240" t="s">
        <v>383</v>
      </c>
      <c r="F240" t="s">
        <v>549</v>
      </c>
      <c r="G240" t="s">
        <v>244</v>
      </c>
      <c r="H240" t="s">
        <v>349</v>
      </c>
      <c r="I240" t="s">
        <v>198</v>
      </c>
      <c r="J240" s="12">
        <v>529.20000000000005</v>
      </c>
      <c r="K240" s="85">
        <v>13497.25</v>
      </c>
      <c r="L240" t="s">
        <v>190</v>
      </c>
      <c r="M240" t="s">
        <v>191</v>
      </c>
      <c r="N240" t="s">
        <v>0</v>
      </c>
    </row>
    <row r="241" spans="1:14">
      <c r="A241" s="84">
        <v>44404</v>
      </c>
      <c r="B241" t="s">
        <v>240</v>
      </c>
      <c r="C241" t="s">
        <v>565</v>
      </c>
      <c r="D241" t="s">
        <v>382</v>
      </c>
      <c r="E241" t="s">
        <v>383</v>
      </c>
      <c r="F241" t="s">
        <v>550</v>
      </c>
      <c r="G241" t="s">
        <v>244</v>
      </c>
      <c r="H241" t="s">
        <v>349</v>
      </c>
      <c r="I241" t="s">
        <v>198</v>
      </c>
      <c r="J241" s="12">
        <v>0.8</v>
      </c>
      <c r="K241" s="85">
        <v>20.399999999999999</v>
      </c>
      <c r="L241" t="s">
        <v>190</v>
      </c>
      <c r="M241" t="s">
        <v>191</v>
      </c>
      <c r="N241" t="s">
        <v>0</v>
      </c>
    </row>
    <row r="242" spans="1:14">
      <c r="A242" s="84">
        <v>44404</v>
      </c>
      <c r="B242" t="s">
        <v>240</v>
      </c>
      <c r="C242" t="s">
        <v>566</v>
      </c>
      <c r="D242" t="s">
        <v>251</v>
      </c>
      <c r="E242" t="s">
        <v>252</v>
      </c>
      <c r="F242" t="s">
        <v>547</v>
      </c>
      <c r="G242" t="s">
        <v>244</v>
      </c>
      <c r="H242" t="s">
        <v>349</v>
      </c>
      <c r="J242" s="12">
        <v>0</v>
      </c>
      <c r="K242" s="85">
        <v>18000</v>
      </c>
      <c r="L242" t="s">
        <v>190</v>
      </c>
      <c r="M242" t="s">
        <v>191</v>
      </c>
      <c r="N242" t="s">
        <v>0</v>
      </c>
    </row>
    <row r="243" spans="1:14">
      <c r="A243" s="84">
        <v>44404</v>
      </c>
      <c r="B243" t="s">
        <v>240</v>
      </c>
      <c r="C243" t="s">
        <v>567</v>
      </c>
      <c r="D243" t="s">
        <v>253</v>
      </c>
      <c r="E243" t="s">
        <v>254</v>
      </c>
      <c r="F243" t="s">
        <v>547</v>
      </c>
      <c r="G243" t="s">
        <v>244</v>
      </c>
      <c r="H243" t="s">
        <v>349</v>
      </c>
      <c r="J243" s="12">
        <v>0</v>
      </c>
      <c r="K243" s="85">
        <v>33000</v>
      </c>
      <c r="L243" t="s">
        <v>190</v>
      </c>
      <c r="M243" t="s">
        <v>191</v>
      </c>
      <c r="N243" t="s">
        <v>0</v>
      </c>
    </row>
    <row r="244" spans="1:14">
      <c r="A244" s="84">
        <v>44404</v>
      </c>
      <c r="B244" t="s">
        <v>240</v>
      </c>
      <c r="C244" t="s">
        <v>568</v>
      </c>
      <c r="D244" t="s">
        <v>360</v>
      </c>
      <c r="E244" t="s">
        <v>361</v>
      </c>
      <c r="F244" t="s">
        <v>547</v>
      </c>
      <c r="G244" t="s">
        <v>244</v>
      </c>
      <c r="H244" t="s">
        <v>349</v>
      </c>
      <c r="J244" s="12">
        <v>0</v>
      </c>
      <c r="K244" s="85">
        <v>21000</v>
      </c>
      <c r="L244" t="s">
        <v>190</v>
      </c>
      <c r="M244" t="s">
        <v>191</v>
      </c>
      <c r="N244" t="s">
        <v>0</v>
      </c>
    </row>
    <row r="245" spans="1:14">
      <c r="A245" s="84">
        <v>44404</v>
      </c>
      <c r="B245" t="s">
        <v>240</v>
      </c>
      <c r="C245" t="s">
        <v>569</v>
      </c>
      <c r="D245" t="s">
        <v>570</v>
      </c>
      <c r="E245" t="s">
        <v>255</v>
      </c>
      <c r="F245" t="s">
        <v>547</v>
      </c>
      <c r="G245" t="s">
        <v>244</v>
      </c>
      <c r="H245" t="s">
        <v>349</v>
      </c>
      <c r="J245" s="12">
        <v>0</v>
      </c>
      <c r="K245" s="85">
        <v>30000</v>
      </c>
      <c r="L245" t="s">
        <v>190</v>
      </c>
      <c r="M245" t="s">
        <v>191</v>
      </c>
      <c r="N245" t="s">
        <v>0</v>
      </c>
    </row>
    <row r="246" spans="1:14">
      <c r="A246" s="84">
        <v>44404</v>
      </c>
      <c r="B246" t="s">
        <v>240</v>
      </c>
      <c r="C246" t="s">
        <v>571</v>
      </c>
      <c r="D246" t="s">
        <v>256</v>
      </c>
      <c r="E246" t="s">
        <v>257</v>
      </c>
      <c r="F246" t="s">
        <v>547</v>
      </c>
      <c r="G246" t="s">
        <v>244</v>
      </c>
      <c r="H246" t="s">
        <v>349</v>
      </c>
      <c r="J246" s="12">
        <v>0</v>
      </c>
      <c r="K246" s="85">
        <v>24000</v>
      </c>
      <c r="L246" t="s">
        <v>190</v>
      </c>
      <c r="M246" t="s">
        <v>191</v>
      </c>
      <c r="N246" t="s">
        <v>0</v>
      </c>
    </row>
    <row r="247" spans="1:14">
      <c r="A247" s="84">
        <v>44404</v>
      </c>
      <c r="B247" t="s">
        <v>240</v>
      </c>
      <c r="C247" t="s">
        <v>572</v>
      </c>
      <c r="D247" t="s">
        <v>313</v>
      </c>
      <c r="E247" t="s">
        <v>314</v>
      </c>
      <c r="F247" t="s">
        <v>549</v>
      </c>
      <c r="G247" t="s">
        <v>244</v>
      </c>
      <c r="H247" t="s">
        <v>349</v>
      </c>
      <c r="I247" t="s">
        <v>198</v>
      </c>
      <c r="J247" s="12">
        <v>1234.8</v>
      </c>
      <c r="K247" s="85">
        <v>31493.57</v>
      </c>
      <c r="L247" t="s">
        <v>190</v>
      </c>
      <c r="M247" t="s">
        <v>191</v>
      </c>
      <c r="N247" t="s">
        <v>0</v>
      </c>
    </row>
    <row r="248" spans="1:14">
      <c r="A248" s="84">
        <v>44404</v>
      </c>
      <c r="B248" t="s">
        <v>240</v>
      </c>
      <c r="C248" t="s">
        <v>572</v>
      </c>
      <c r="D248" t="s">
        <v>313</v>
      </c>
      <c r="E248" t="s">
        <v>314</v>
      </c>
      <c r="F248" t="s">
        <v>550</v>
      </c>
      <c r="G248" t="s">
        <v>244</v>
      </c>
      <c r="H248" t="s">
        <v>349</v>
      </c>
      <c r="I248" t="s">
        <v>198</v>
      </c>
      <c r="J248" s="12">
        <v>0.2</v>
      </c>
      <c r="K248" s="85">
        <v>5.1100000000000003</v>
      </c>
      <c r="L248" t="s">
        <v>190</v>
      </c>
      <c r="M248" t="s">
        <v>191</v>
      </c>
      <c r="N248" t="s">
        <v>0</v>
      </c>
    </row>
    <row r="249" spans="1:14">
      <c r="A249" s="84">
        <v>44404</v>
      </c>
      <c r="B249" t="s">
        <v>240</v>
      </c>
      <c r="C249" t="s">
        <v>573</v>
      </c>
      <c r="D249" t="s">
        <v>574</v>
      </c>
      <c r="E249" t="s">
        <v>315</v>
      </c>
      <c r="F249" t="s">
        <v>575</v>
      </c>
      <c r="G249" t="s">
        <v>244</v>
      </c>
      <c r="H249" t="s">
        <v>349</v>
      </c>
      <c r="I249" t="s">
        <v>198</v>
      </c>
      <c r="J249" s="12">
        <v>999.6</v>
      </c>
      <c r="K249" s="85">
        <v>25494.799999999999</v>
      </c>
      <c r="L249" t="s">
        <v>190</v>
      </c>
      <c r="M249" t="s">
        <v>191</v>
      </c>
      <c r="N249" t="s">
        <v>0</v>
      </c>
    </row>
    <row r="250" spans="1:14">
      <c r="A250" s="84">
        <v>44404</v>
      </c>
      <c r="B250" t="s">
        <v>240</v>
      </c>
      <c r="C250" t="s">
        <v>573</v>
      </c>
      <c r="D250" t="s">
        <v>574</v>
      </c>
      <c r="E250" t="s">
        <v>315</v>
      </c>
      <c r="F250" t="s">
        <v>550</v>
      </c>
      <c r="G250" t="s">
        <v>244</v>
      </c>
      <c r="H250" t="s">
        <v>349</v>
      </c>
      <c r="I250" t="s">
        <v>198</v>
      </c>
      <c r="J250" s="12">
        <v>0.4</v>
      </c>
      <c r="K250" s="85">
        <v>10.199999999999999</v>
      </c>
      <c r="L250" t="s">
        <v>190</v>
      </c>
      <c r="M250" t="s">
        <v>191</v>
      </c>
      <c r="N250" t="s">
        <v>0</v>
      </c>
    </row>
    <row r="251" spans="1:14">
      <c r="A251" s="84">
        <v>44404</v>
      </c>
      <c r="B251" t="s">
        <v>240</v>
      </c>
      <c r="C251" t="s">
        <v>576</v>
      </c>
      <c r="D251" t="s">
        <v>311</v>
      </c>
      <c r="E251" t="s">
        <v>312</v>
      </c>
      <c r="F251" t="s">
        <v>549</v>
      </c>
      <c r="G251" t="s">
        <v>244</v>
      </c>
      <c r="H251" t="s">
        <v>349</v>
      </c>
      <c r="I251" t="s">
        <v>198</v>
      </c>
      <c r="J251" s="12">
        <v>1234.8</v>
      </c>
      <c r="K251" s="85">
        <v>31493.57</v>
      </c>
      <c r="L251" t="s">
        <v>190</v>
      </c>
      <c r="M251" t="s">
        <v>191</v>
      </c>
      <c r="N251" t="s">
        <v>0</v>
      </c>
    </row>
    <row r="252" spans="1:14">
      <c r="A252" s="84">
        <v>44404</v>
      </c>
      <c r="B252" t="s">
        <v>240</v>
      </c>
      <c r="C252" t="s">
        <v>576</v>
      </c>
      <c r="D252" t="s">
        <v>311</v>
      </c>
      <c r="E252" t="s">
        <v>312</v>
      </c>
      <c r="F252" t="s">
        <v>550</v>
      </c>
      <c r="G252" t="s">
        <v>244</v>
      </c>
      <c r="H252" t="s">
        <v>349</v>
      </c>
      <c r="I252" t="s">
        <v>198</v>
      </c>
      <c r="J252" s="12">
        <v>0.2</v>
      </c>
      <c r="K252" s="85">
        <v>5.1100000000000003</v>
      </c>
      <c r="L252" t="s">
        <v>190</v>
      </c>
      <c r="M252" t="s">
        <v>191</v>
      </c>
      <c r="N252" t="s">
        <v>0</v>
      </c>
    </row>
    <row r="253" spans="1:14">
      <c r="A253" s="84">
        <v>44404</v>
      </c>
      <c r="B253" t="s">
        <v>240</v>
      </c>
      <c r="C253" t="s">
        <v>577</v>
      </c>
      <c r="D253" t="s">
        <v>258</v>
      </c>
      <c r="E253" t="s">
        <v>259</v>
      </c>
      <c r="F253" t="s">
        <v>547</v>
      </c>
      <c r="G253" t="s">
        <v>244</v>
      </c>
      <c r="H253" t="s">
        <v>349</v>
      </c>
      <c r="J253" s="12">
        <v>0</v>
      </c>
      <c r="K253" s="85">
        <v>30000</v>
      </c>
      <c r="L253" t="s">
        <v>190</v>
      </c>
      <c r="M253" t="s">
        <v>191</v>
      </c>
      <c r="N253" t="s">
        <v>0</v>
      </c>
    </row>
    <row r="254" spans="1:14">
      <c r="A254" s="84">
        <v>44404</v>
      </c>
      <c r="B254" t="s">
        <v>240</v>
      </c>
      <c r="C254" t="s">
        <v>578</v>
      </c>
      <c r="D254" t="s">
        <v>316</v>
      </c>
      <c r="E254" t="s">
        <v>317</v>
      </c>
      <c r="F254" t="s">
        <v>549</v>
      </c>
      <c r="G254" t="s">
        <v>244</v>
      </c>
      <c r="H254" t="s">
        <v>349</v>
      </c>
      <c r="I254" t="s">
        <v>198</v>
      </c>
      <c r="J254" s="12">
        <v>646.79999999999995</v>
      </c>
      <c r="K254" s="85">
        <v>16496.63</v>
      </c>
      <c r="L254" t="s">
        <v>190</v>
      </c>
      <c r="M254" t="s">
        <v>191</v>
      </c>
      <c r="N254" t="s">
        <v>0</v>
      </c>
    </row>
    <row r="255" spans="1:14">
      <c r="A255" s="84">
        <v>44404</v>
      </c>
      <c r="B255" t="s">
        <v>240</v>
      </c>
      <c r="C255" t="s">
        <v>578</v>
      </c>
      <c r="D255" t="s">
        <v>316</v>
      </c>
      <c r="E255" t="s">
        <v>317</v>
      </c>
      <c r="F255" t="s">
        <v>550</v>
      </c>
      <c r="G255" t="s">
        <v>244</v>
      </c>
      <c r="H255" t="s">
        <v>349</v>
      </c>
      <c r="I255" t="s">
        <v>198</v>
      </c>
      <c r="J255" s="12">
        <v>0.2</v>
      </c>
      <c r="K255" s="85">
        <v>5.1100000000000003</v>
      </c>
      <c r="L255" t="s">
        <v>190</v>
      </c>
      <c r="M255" t="s">
        <v>191</v>
      </c>
      <c r="N255" t="s">
        <v>0</v>
      </c>
    </row>
    <row r="256" spans="1:14">
      <c r="A256" s="84">
        <v>44404</v>
      </c>
      <c r="B256" t="s">
        <v>240</v>
      </c>
      <c r="C256" t="s">
        <v>579</v>
      </c>
      <c r="D256" t="s">
        <v>362</v>
      </c>
      <c r="E256" t="s">
        <v>363</v>
      </c>
      <c r="F256" t="s">
        <v>547</v>
      </c>
      <c r="G256" t="s">
        <v>244</v>
      </c>
      <c r="H256" t="s">
        <v>349</v>
      </c>
      <c r="J256" s="12">
        <v>0</v>
      </c>
      <c r="K256" s="85">
        <v>12000</v>
      </c>
      <c r="L256" t="s">
        <v>190</v>
      </c>
      <c r="M256" t="s">
        <v>191</v>
      </c>
      <c r="N256" t="s">
        <v>0</v>
      </c>
    </row>
    <row r="257" spans="1:14">
      <c r="A257" s="84">
        <v>44404</v>
      </c>
      <c r="B257" t="s">
        <v>240</v>
      </c>
      <c r="C257" t="s">
        <v>580</v>
      </c>
      <c r="D257" t="s">
        <v>318</v>
      </c>
      <c r="E257" t="s">
        <v>319</v>
      </c>
      <c r="F257" t="s">
        <v>549</v>
      </c>
      <c r="G257" t="s">
        <v>244</v>
      </c>
      <c r="H257" t="s">
        <v>349</v>
      </c>
      <c r="I257" t="s">
        <v>198</v>
      </c>
      <c r="J257" s="12">
        <v>1352.4</v>
      </c>
      <c r="K257" s="85">
        <v>34492.959999999999</v>
      </c>
      <c r="L257" t="s">
        <v>190</v>
      </c>
      <c r="M257" t="s">
        <v>191</v>
      </c>
      <c r="N257" t="s">
        <v>0</v>
      </c>
    </row>
    <row r="258" spans="1:14">
      <c r="A258" s="84">
        <v>44404</v>
      </c>
      <c r="B258" t="s">
        <v>240</v>
      </c>
      <c r="C258" t="s">
        <v>580</v>
      </c>
      <c r="D258" t="s">
        <v>318</v>
      </c>
      <c r="E258" t="s">
        <v>319</v>
      </c>
      <c r="F258" t="s">
        <v>550</v>
      </c>
      <c r="G258" t="s">
        <v>244</v>
      </c>
      <c r="H258" t="s">
        <v>349</v>
      </c>
      <c r="I258" t="s">
        <v>198</v>
      </c>
      <c r="J258" s="12">
        <v>0.6</v>
      </c>
      <c r="K258" s="85">
        <v>15.31</v>
      </c>
      <c r="L258" t="s">
        <v>190</v>
      </c>
      <c r="M258" t="s">
        <v>191</v>
      </c>
      <c r="N258" t="s">
        <v>0</v>
      </c>
    </row>
    <row r="259" spans="1:14">
      <c r="A259" s="84">
        <v>44404</v>
      </c>
      <c r="B259" t="s">
        <v>240</v>
      </c>
      <c r="C259" t="s">
        <v>581</v>
      </c>
      <c r="D259" t="s">
        <v>320</v>
      </c>
      <c r="E259" t="s">
        <v>321</v>
      </c>
      <c r="F259" t="s">
        <v>549</v>
      </c>
      <c r="G259" t="s">
        <v>244</v>
      </c>
      <c r="H259" t="s">
        <v>349</v>
      </c>
      <c r="I259" t="s">
        <v>198</v>
      </c>
      <c r="J259" s="12">
        <v>235.2</v>
      </c>
      <c r="K259" s="85">
        <v>5998.78</v>
      </c>
      <c r="L259" t="s">
        <v>190</v>
      </c>
      <c r="M259" t="s">
        <v>191</v>
      </c>
      <c r="N259" t="s">
        <v>0</v>
      </c>
    </row>
    <row r="260" spans="1:14">
      <c r="A260" s="84">
        <v>44404</v>
      </c>
      <c r="B260" t="s">
        <v>240</v>
      </c>
      <c r="C260" t="s">
        <v>581</v>
      </c>
      <c r="D260" t="s">
        <v>320</v>
      </c>
      <c r="E260" t="s">
        <v>321</v>
      </c>
      <c r="F260" t="s">
        <v>550</v>
      </c>
      <c r="G260" t="s">
        <v>244</v>
      </c>
      <c r="H260" t="s">
        <v>349</v>
      </c>
      <c r="I260" t="s">
        <v>198</v>
      </c>
      <c r="J260" s="12">
        <v>0.8</v>
      </c>
      <c r="K260" s="85">
        <v>20.399999999999999</v>
      </c>
      <c r="L260" t="s">
        <v>190</v>
      </c>
      <c r="M260" t="s">
        <v>191</v>
      </c>
      <c r="N260" t="s">
        <v>0</v>
      </c>
    </row>
    <row r="261" spans="1:14">
      <c r="A261" s="84">
        <v>44404</v>
      </c>
      <c r="B261" t="s">
        <v>240</v>
      </c>
      <c r="C261" t="s">
        <v>582</v>
      </c>
      <c r="D261" t="s">
        <v>322</v>
      </c>
      <c r="E261" t="s">
        <v>323</v>
      </c>
      <c r="F261" t="s">
        <v>549</v>
      </c>
      <c r="G261" t="s">
        <v>244</v>
      </c>
      <c r="H261" t="s">
        <v>349</v>
      </c>
      <c r="I261" t="s">
        <v>198</v>
      </c>
      <c r="J261" s="12">
        <v>1646.4</v>
      </c>
      <c r="K261" s="85">
        <v>41991.43</v>
      </c>
      <c r="L261" t="s">
        <v>190</v>
      </c>
      <c r="M261" t="s">
        <v>191</v>
      </c>
      <c r="N261" t="s">
        <v>0</v>
      </c>
    </row>
    <row r="262" spans="1:14">
      <c r="A262" s="84">
        <v>44404</v>
      </c>
      <c r="B262" t="s">
        <v>240</v>
      </c>
      <c r="C262" t="s">
        <v>582</v>
      </c>
      <c r="D262" t="s">
        <v>322</v>
      </c>
      <c r="E262" t="s">
        <v>323</v>
      </c>
      <c r="F262" t="s">
        <v>550</v>
      </c>
      <c r="G262" t="s">
        <v>244</v>
      </c>
      <c r="H262" t="s">
        <v>349</v>
      </c>
      <c r="I262" t="s">
        <v>198</v>
      </c>
      <c r="J262" s="12">
        <v>0.6</v>
      </c>
      <c r="K262" s="85">
        <v>15.31</v>
      </c>
      <c r="L262" t="s">
        <v>190</v>
      </c>
      <c r="M262" t="s">
        <v>191</v>
      </c>
      <c r="N262" t="s">
        <v>0</v>
      </c>
    </row>
    <row r="263" spans="1:14">
      <c r="A263" s="84">
        <v>44404</v>
      </c>
      <c r="B263" t="s">
        <v>240</v>
      </c>
      <c r="C263" t="s">
        <v>583</v>
      </c>
      <c r="D263" t="s">
        <v>260</v>
      </c>
      <c r="E263" t="s">
        <v>261</v>
      </c>
      <c r="F263" t="s">
        <v>547</v>
      </c>
      <c r="G263" t="s">
        <v>244</v>
      </c>
      <c r="H263" t="s">
        <v>349</v>
      </c>
      <c r="J263" s="12">
        <v>0</v>
      </c>
      <c r="K263" s="85">
        <v>28500</v>
      </c>
      <c r="L263" t="s">
        <v>190</v>
      </c>
      <c r="M263" t="s">
        <v>191</v>
      </c>
      <c r="N263" t="s">
        <v>0</v>
      </c>
    </row>
    <row r="264" spans="1:14">
      <c r="A264" s="84">
        <v>44404</v>
      </c>
      <c r="B264" t="s">
        <v>240</v>
      </c>
      <c r="C264" t="s">
        <v>584</v>
      </c>
      <c r="D264" t="s">
        <v>326</v>
      </c>
      <c r="E264" t="s">
        <v>327</v>
      </c>
      <c r="F264" t="s">
        <v>549</v>
      </c>
      <c r="G264" t="s">
        <v>244</v>
      </c>
      <c r="H264" t="s">
        <v>349</v>
      </c>
      <c r="I264" t="s">
        <v>198</v>
      </c>
      <c r="J264" s="12">
        <v>999.6</v>
      </c>
      <c r="K264" s="85">
        <v>25494.799999999999</v>
      </c>
      <c r="L264" t="s">
        <v>190</v>
      </c>
      <c r="M264" t="s">
        <v>191</v>
      </c>
      <c r="N264" t="s">
        <v>0</v>
      </c>
    </row>
    <row r="265" spans="1:14">
      <c r="A265" s="84">
        <v>44404</v>
      </c>
      <c r="B265" t="s">
        <v>240</v>
      </c>
      <c r="C265" t="s">
        <v>584</v>
      </c>
      <c r="D265" t="s">
        <v>326</v>
      </c>
      <c r="E265" t="s">
        <v>327</v>
      </c>
      <c r="F265" t="s">
        <v>550</v>
      </c>
      <c r="G265" t="s">
        <v>244</v>
      </c>
      <c r="H265" t="s">
        <v>349</v>
      </c>
      <c r="I265" t="s">
        <v>198</v>
      </c>
      <c r="J265" s="12">
        <v>0.4</v>
      </c>
      <c r="K265" s="85">
        <v>10.199999999999999</v>
      </c>
      <c r="L265" t="s">
        <v>190</v>
      </c>
      <c r="M265" t="s">
        <v>191</v>
      </c>
      <c r="N265" t="s">
        <v>0</v>
      </c>
    </row>
    <row r="266" spans="1:14">
      <c r="A266" s="84">
        <v>44404</v>
      </c>
      <c r="B266" t="s">
        <v>240</v>
      </c>
      <c r="C266" t="s">
        <v>585</v>
      </c>
      <c r="D266" t="s">
        <v>324</v>
      </c>
      <c r="E266" t="s">
        <v>325</v>
      </c>
      <c r="F266" t="s">
        <v>549</v>
      </c>
      <c r="G266" t="s">
        <v>244</v>
      </c>
      <c r="H266" t="s">
        <v>349</v>
      </c>
      <c r="I266" t="s">
        <v>198</v>
      </c>
      <c r="J266" s="12">
        <v>882</v>
      </c>
      <c r="K266" s="85">
        <v>22495.41</v>
      </c>
      <c r="L266" t="s">
        <v>190</v>
      </c>
      <c r="M266" t="s">
        <v>191</v>
      </c>
      <c r="N266" t="s">
        <v>0</v>
      </c>
    </row>
    <row r="267" spans="1:14">
      <c r="A267" s="84">
        <v>44404</v>
      </c>
      <c r="B267" t="s">
        <v>240</v>
      </c>
      <c r="C267" t="s">
        <v>586</v>
      </c>
      <c r="D267" t="s">
        <v>328</v>
      </c>
      <c r="E267" t="s">
        <v>329</v>
      </c>
      <c r="F267" t="s">
        <v>549</v>
      </c>
      <c r="G267" t="s">
        <v>244</v>
      </c>
      <c r="H267" t="s">
        <v>349</v>
      </c>
      <c r="I267" t="s">
        <v>198</v>
      </c>
      <c r="J267" s="12">
        <v>940.8</v>
      </c>
      <c r="K267" s="85">
        <v>23995.1</v>
      </c>
      <c r="L267" t="s">
        <v>190</v>
      </c>
      <c r="M267" t="s">
        <v>191</v>
      </c>
      <c r="N267" t="s">
        <v>0</v>
      </c>
    </row>
    <row r="268" spans="1:14">
      <c r="A268" s="84">
        <v>44404</v>
      </c>
      <c r="B268" t="s">
        <v>240</v>
      </c>
      <c r="C268" t="s">
        <v>586</v>
      </c>
      <c r="D268" t="s">
        <v>328</v>
      </c>
      <c r="E268" t="s">
        <v>329</v>
      </c>
      <c r="F268" t="s">
        <v>550</v>
      </c>
      <c r="G268" t="s">
        <v>244</v>
      </c>
      <c r="H268" t="s">
        <v>349</v>
      </c>
      <c r="I268" t="s">
        <v>198</v>
      </c>
      <c r="J268" s="12">
        <v>0.2</v>
      </c>
      <c r="K268" s="85">
        <v>5.1100000000000003</v>
      </c>
      <c r="L268" t="s">
        <v>190</v>
      </c>
      <c r="M268" t="s">
        <v>191</v>
      </c>
      <c r="N268" t="s">
        <v>0</v>
      </c>
    </row>
    <row r="269" spans="1:14">
      <c r="A269" s="84">
        <v>44404</v>
      </c>
      <c r="B269" t="s">
        <v>240</v>
      </c>
      <c r="C269" t="s">
        <v>587</v>
      </c>
      <c r="D269" t="s">
        <v>588</v>
      </c>
      <c r="E269" t="s">
        <v>264</v>
      </c>
      <c r="F269" t="s">
        <v>547</v>
      </c>
      <c r="G269" t="s">
        <v>244</v>
      </c>
      <c r="H269" t="s">
        <v>349</v>
      </c>
      <c r="J269" s="12">
        <v>0</v>
      </c>
      <c r="K269" s="85">
        <v>19500</v>
      </c>
      <c r="L269" t="s">
        <v>190</v>
      </c>
      <c r="M269" t="s">
        <v>191</v>
      </c>
      <c r="N269" t="s">
        <v>0</v>
      </c>
    </row>
    <row r="270" spans="1:14">
      <c r="A270" s="84">
        <v>44404</v>
      </c>
      <c r="B270" t="s">
        <v>240</v>
      </c>
      <c r="C270" t="s">
        <v>589</v>
      </c>
      <c r="D270" t="s">
        <v>262</v>
      </c>
      <c r="E270" t="s">
        <v>263</v>
      </c>
      <c r="F270" t="s">
        <v>547</v>
      </c>
      <c r="G270" t="s">
        <v>244</v>
      </c>
      <c r="H270" t="s">
        <v>349</v>
      </c>
      <c r="J270" s="12">
        <v>0</v>
      </c>
      <c r="K270" s="85">
        <v>18000</v>
      </c>
      <c r="L270" t="s">
        <v>190</v>
      </c>
      <c r="M270" t="s">
        <v>191</v>
      </c>
      <c r="N270" t="s">
        <v>0</v>
      </c>
    </row>
    <row r="271" spans="1:14">
      <c r="A271" s="84">
        <v>44404</v>
      </c>
      <c r="B271" t="s">
        <v>240</v>
      </c>
      <c r="C271" t="s">
        <v>590</v>
      </c>
      <c r="D271" t="s">
        <v>265</v>
      </c>
      <c r="E271" t="s">
        <v>266</v>
      </c>
      <c r="F271" t="s">
        <v>547</v>
      </c>
      <c r="G271" t="s">
        <v>244</v>
      </c>
      <c r="H271" t="s">
        <v>349</v>
      </c>
      <c r="J271" s="12">
        <v>0</v>
      </c>
      <c r="K271" s="85">
        <v>22500</v>
      </c>
      <c r="L271" t="s">
        <v>190</v>
      </c>
      <c r="M271" t="s">
        <v>191</v>
      </c>
      <c r="N271" t="s">
        <v>0</v>
      </c>
    </row>
    <row r="272" spans="1:14">
      <c r="A272" s="84">
        <v>44404</v>
      </c>
      <c r="B272" t="s">
        <v>240</v>
      </c>
      <c r="C272" t="s">
        <v>591</v>
      </c>
      <c r="D272" t="s">
        <v>364</v>
      </c>
      <c r="E272" t="s">
        <v>365</v>
      </c>
      <c r="F272" t="s">
        <v>547</v>
      </c>
      <c r="G272" t="s">
        <v>244</v>
      </c>
      <c r="H272" t="s">
        <v>349</v>
      </c>
      <c r="J272" s="12">
        <v>0</v>
      </c>
      <c r="K272" s="85">
        <v>16500</v>
      </c>
      <c r="L272" t="s">
        <v>190</v>
      </c>
      <c r="M272" t="s">
        <v>191</v>
      </c>
      <c r="N272" t="s">
        <v>0</v>
      </c>
    </row>
    <row r="273" spans="1:14">
      <c r="A273" s="84">
        <v>44404</v>
      </c>
      <c r="B273" t="s">
        <v>240</v>
      </c>
      <c r="C273" t="s">
        <v>592</v>
      </c>
      <c r="D273" t="s">
        <v>267</v>
      </c>
      <c r="E273" t="s">
        <v>268</v>
      </c>
      <c r="F273" t="s">
        <v>547</v>
      </c>
      <c r="G273" t="s">
        <v>244</v>
      </c>
      <c r="H273" t="s">
        <v>349</v>
      </c>
      <c r="J273" s="12">
        <v>0</v>
      </c>
      <c r="K273" s="85">
        <v>25500</v>
      </c>
      <c r="L273" t="s">
        <v>190</v>
      </c>
      <c r="M273" t="s">
        <v>191</v>
      </c>
      <c r="N273" t="s">
        <v>0</v>
      </c>
    </row>
    <row r="274" spans="1:14">
      <c r="A274" s="84">
        <v>44404</v>
      </c>
      <c r="B274" t="s">
        <v>240</v>
      </c>
      <c r="C274" t="s">
        <v>593</v>
      </c>
      <c r="D274" t="s">
        <v>366</v>
      </c>
      <c r="E274" t="s">
        <v>367</v>
      </c>
      <c r="F274" t="s">
        <v>547</v>
      </c>
      <c r="G274" t="s">
        <v>244</v>
      </c>
      <c r="H274" t="s">
        <v>349</v>
      </c>
      <c r="J274" s="12">
        <v>0</v>
      </c>
      <c r="K274" s="85">
        <v>18000</v>
      </c>
      <c r="L274" t="s">
        <v>190</v>
      </c>
      <c r="M274" t="s">
        <v>191</v>
      </c>
      <c r="N274" t="s">
        <v>0</v>
      </c>
    </row>
    <row r="275" spans="1:14">
      <c r="A275" s="84">
        <v>44404</v>
      </c>
      <c r="B275" t="s">
        <v>240</v>
      </c>
      <c r="C275" t="s">
        <v>594</v>
      </c>
      <c r="D275" t="s">
        <v>269</v>
      </c>
      <c r="E275" t="s">
        <v>270</v>
      </c>
      <c r="F275" t="s">
        <v>547</v>
      </c>
      <c r="G275" t="s">
        <v>244</v>
      </c>
      <c r="H275" t="s">
        <v>349</v>
      </c>
      <c r="J275" s="12">
        <v>0</v>
      </c>
      <c r="K275" s="85">
        <v>39000</v>
      </c>
      <c r="L275" t="s">
        <v>190</v>
      </c>
      <c r="M275" t="s">
        <v>191</v>
      </c>
      <c r="N275" t="s">
        <v>0</v>
      </c>
    </row>
    <row r="276" spans="1:14">
      <c r="A276" s="84">
        <v>44404</v>
      </c>
      <c r="B276" t="s">
        <v>240</v>
      </c>
      <c r="C276" t="s">
        <v>595</v>
      </c>
      <c r="D276" t="s">
        <v>330</v>
      </c>
      <c r="E276" t="s">
        <v>331</v>
      </c>
      <c r="F276" t="s">
        <v>549</v>
      </c>
      <c r="G276" t="s">
        <v>244</v>
      </c>
      <c r="H276" t="s">
        <v>349</v>
      </c>
      <c r="I276" t="s">
        <v>198</v>
      </c>
      <c r="J276" s="12">
        <v>411.6</v>
      </c>
      <c r="K276" s="85">
        <v>10497.86</v>
      </c>
      <c r="L276" t="s">
        <v>190</v>
      </c>
      <c r="M276" t="s">
        <v>191</v>
      </c>
      <c r="N276" t="s">
        <v>0</v>
      </c>
    </row>
    <row r="277" spans="1:14">
      <c r="A277" s="84">
        <v>44404</v>
      </c>
      <c r="B277" t="s">
        <v>240</v>
      </c>
      <c r="C277" t="s">
        <v>595</v>
      </c>
      <c r="D277" t="s">
        <v>330</v>
      </c>
      <c r="E277" t="s">
        <v>331</v>
      </c>
      <c r="F277" t="s">
        <v>550</v>
      </c>
      <c r="G277" t="s">
        <v>244</v>
      </c>
      <c r="H277" t="s">
        <v>349</v>
      </c>
      <c r="I277" t="s">
        <v>198</v>
      </c>
      <c r="J277" s="12">
        <v>0.4</v>
      </c>
      <c r="K277" s="85">
        <v>10.199999999999999</v>
      </c>
      <c r="L277" t="s">
        <v>190</v>
      </c>
      <c r="M277" t="s">
        <v>191</v>
      </c>
      <c r="N277" t="s">
        <v>0</v>
      </c>
    </row>
    <row r="278" spans="1:14">
      <c r="A278" s="84">
        <v>44404</v>
      </c>
      <c r="B278" t="s">
        <v>240</v>
      </c>
      <c r="C278" t="s">
        <v>596</v>
      </c>
      <c r="D278" t="s">
        <v>271</v>
      </c>
      <c r="E278" t="s">
        <v>272</v>
      </c>
      <c r="F278" t="s">
        <v>547</v>
      </c>
      <c r="G278" t="s">
        <v>244</v>
      </c>
      <c r="H278" t="s">
        <v>349</v>
      </c>
      <c r="J278" s="12">
        <v>0</v>
      </c>
      <c r="K278" s="85">
        <v>27000</v>
      </c>
      <c r="L278" t="s">
        <v>190</v>
      </c>
      <c r="M278" t="s">
        <v>191</v>
      </c>
      <c r="N278" t="s">
        <v>0</v>
      </c>
    </row>
    <row r="279" spans="1:14">
      <c r="A279" s="84">
        <v>44404</v>
      </c>
      <c r="B279" t="s">
        <v>240</v>
      </c>
      <c r="C279" t="s">
        <v>597</v>
      </c>
      <c r="D279" t="s">
        <v>368</v>
      </c>
      <c r="E279" t="s">
        <v>369</v>
      </c>
      <c r="F279" t="s">
        <v>547</v>
      </c>
      <c r="G279" t="s">
        <v>244</v>
      </c>
      <c r="H279" t="s">
        <v>349</v>
      </c>
      <c r="J279" s="12">
        <v>0</v>
      </c>
      <c r="K279" s="85">
        <v>21000</v>
      </c>
      <c r="L279" t="s">
        <v>190</v>
      </c>
      <c r="M279" t="s">
        <v>191</v>
      </c>
      <c r="N279" t="s">
        <v>0</v>
      </c>
    </row>
    <row r="280" spans="1:14">
      <c r="A280" s="84">
        <v>44404</v>
      </c>
      <c r="B280" t="s">
        <v>240</v>
      </c>
      <c r="C280" t="s">
        <v>598</v>
      </c>
      <c r="D280" t="s">
        <v>273</v>
      </c>
      <c r="E280" t="s">
        <v>274</v>
      </c>
      <c r="F280" t="s">
        <v>547</v>
      </c>
      <c r="G280" t="s">
        <v>244</v>
      </c>
      <c r="H280" t="s">
        <v>349</v>
      </c>
      <c r="J280" s="12">
        <v>0</v>
      </c>
      <c r="K280" s="85">
        <v>27000</v>
      </c>
      <c r="L280" t="s">
        <v>190</v>
      </c>
      <c r="M280" t="s">
        <v>191</v>
      </c>
      <c r="N280" t="s">
        <v>0</v>
      </c>
    </row>
    <row r="281" spans="1:14">
      <c r="A281" s="84">
        <v>44404</v>
      </c>
      <c r="B281" t="s">
        <v>240</v>
      </c>
      <c r="C281" t="s">
        <v>599</v>
      </c>
      <c r="D281" t="s">
        <v>275</v>
      </c>
      <c r="E281" t="s">
        <v>276</v>
      </c>
      <c r="F281" t="s">
        <v>547</v>
      </c>
      <c r="G281" t="s">
        <v>244</v>
      </c>
      <c r="H281" t="s">
        <v>349</v>
      </c>
      <c r="J281" s="12">
        <v>0</v>
      </c>
      <c r="K281" s="85">
        <v>15000</v>
      </c>
      <c r="L281" t="s">
        <v>190</v>
      </c>
      <c r="M281" t="s">
        <v>191</v>
      </c>
      <c r="N281" t="s">
        <v>0</v>
      </c>
    </row>
    <row r="282" spans="1:14">
      <c r="A282" s="84">
        <v>44404</v>
      </c>
      <c r="B282" t="s">
        <v>240</v>
      </c>
      <c r="C282" t="s">
        <v>600</v>
      </c>
      <c r="D282" t="s">
        <v>384</v>
      </c>
      <c r="E282" t="s">
        <v>385</v>
      </c>
      <c r="F282" t="s">
        <v>549</v>
      </c>
      <c r="G282" t="s">
        <v>244</v>
      </c>
      <c r="H282" t="s">
        <v>349</v>
      </c>
      <c r="I282" t="s">
        <v>198</v>
      </c>
      <c r="J282" s="12">
        <v>823.2</v>
      </c>
      <c r="K282" s="85">
        <v>20995.72</v>
      </c>
      <c r="L282" t="s">
        <v>190</v>
      </c>
      <c r="M282" t="s">
        <v>191</v>
      </c>
      <c r="N282" t="s">
        <v>0</v>
      </c>
    </row>
    <row r="283" spans="1:14">
      <c r="A283" s="84">
        <v>44404</v>
      </c>
      <c r="B283" t="s">
        <v>240</v>
      </c>
      <c r="C283" t="s">
        <v>600</v>
      </c>
      <c r="D283" t="s">
        <v>384</v>
      </c>
      <c r="E283" t="s">
        <v>385</v>
      </c>
      <c r="F283" t="s">
        <v>550</v>
      </c>
      <c r="G283" t="s">
        <v>244</v>
      </c>
      <c r="H283" t="s">
        <v>349</v>
      </c>
      <c r="I283" t="s">
        <v>198</v>
      </c>
      <c r="J283" s="12">
        <v>0.8</v>
      </c>
      <c r="K283" s="85">
        <v>20.399999999999999</v>
      </c>
      <c r="L283" t="s">
        <v>190</v>
      </c>
      <c r="M283" t="s">
        <v>191</v>
      </c>
      <c r="N283" t="s">
        <v>0</v>
      </c>
    </row>
    <row r="284" spans="1:14">
      <c r="A284" s="84">
        <v>44404</v>
      </c>
      <c r="B284" t="s">
        <v>240</v>
      </c>
      <c r="C284" t="s">
        <v>601</v>
      </c>
      <c r="D284" t="s">
        <v>277</v>
      </c>
      <c r="E284" t="s">
        <v>278</v>
      </c>
      <c r="F284" t="s">
        <v>547</v>
      </c>
      <c r="G284" t="s">
        <v>244</v>
      </c>
      <c r="H284" t="s">
        <v>349</v>
      </c>
      <c r="J284" s="12">
        <v>0</v>
      </c>
      <c r="K284" s="85">
        <v>22500</v>
      </c>
      <c r="L284" t="s">
        <v>190</v>
      </c>
      <c r="M284" t="s">
        <v>191</v>
      </c>
      <c r="N284" t="s">
        <v>0</v>
      </c>
    </row>
    <row r="285" spans="1:14">
      <c r="A285" s="84">
        <v>44404</v>
      </c>
      <c r="B285" t="s">
        <v>240</v>
      </c>
      <c r="C285" t="s">
        <v>602</v>
      </c>
      <c r="D285" t="s">
        <v>279</v>
      </c>
      <c r="E285" t="s">
        <v>280</v>
      </c>
      <c r="F285" t="s">
        <v>547</v>
      </c>
      <c r="G285" t="s">
        <v>244</v>
      </c>
      <c r="H285" t="s">
        <v>349</v>
      </c>
      <c r="J285" s="12">
        <v>0</v>
      </c>
      <c r="K285" s="85">
        <v>49500</v>
      </c>
      <c r="L285" t="s">
        <v>190</v>
      </c>
      <c r="M285" t="s">
        <v>191</v>
      </c>
      <c r="N285" t="s">
        <v>0</v>
      </c>
    </row>
    <row r="286" spans="1:14">
      <c r="A286" s="84">
        <v>44404</v>
      </c>
      <c r="B286" t="s">
        <v>240</v>
      </c>
      <c r="C286" t="s">
        <v>603</v>
      </c>
      <c r="D286" t="s">
        <v>285</v>
      </c>
      <c r="E286" t="s">
        <v>286</v>
      </c>
      <c r="F286" t="s">
        <v>547</v>
      </c>
      <c r="G286" t="s">
        <v>244</v>
      </c>
      <c r="H286" t="s">
        <v>349</v>
      </c>
      <c r="J286" s="12">
        <v>0</v>
      </c>
      <c r="K286" s="85">
        <v>75000</v>
      </c>
      <c r="L286" t="s">
        <v>190</v>
      </c>
      <c r="M286" t="s">
        <v>191</v>
      </c>
      <c r="N286" t="s">
        <v>0</v>
      </c>
    </row>
    <row r="287" spans="1:14">
      <c r="A287" s="84">
        <v>44404</v>
      </c>
      <c r="B287" t="s">
        <v>240</v>
      </c>
      <c r="C287" t="s">
        <v>604</v>
      </c>
      <c r="D287" t="s">
        <v>281</v>
      </c>
      <c r="E287" t="s">
        <v>282</v>
      </c>
      <c r="F287" t="s">
        <v>547</v>
      </c>
      <c r="G287" t="s">
        <v>244</v>
      </c>
      <c r="H287" t="s">
        <v>349</v>
      </c>
      <c r="J287" s="12">
        <v>0</v>
      </c>
      <c r="K287" s="85">
        <v>21000</v>
      </c>
      <c r="L287" t="s">
        <v>190</v>
      </c>
      <c r="M287" t="s">
        <v>191</v>
      </c>
      <c r="N287" t="s">
        <v>0</v>
      </c>
    </row>
    <row r="288" spans="1:14">
      <c r="A288" s="84">
        <v>44404</v>
      </c>
      <c r="B288" t="s">
        <v>240</v>
      </c>
      <c r="C288" t="s">
        <v>605</v>
      </c>
      <c r="D288" t="s">
        <v>287</v>
      </c>
      <c r="E288" t="s">
        <v>288</v>
      </c>
      <c r="F288" t="s">
        <v>547</v>
      </c>
      <c r="G288" t="s">
        <v>244</v>
      </c>
      <c r="H288" t="s">
        <v>349</v>
      </c>
      <c r="J288" s="12">
        <v>0</v>
      </c>
      <c r="K288" s="85">
        <v>52500</v>
      </c>
      <c r="L288" t="s">
        <v>190</v>
      </c>
      <c r="M288" t="s">
        <v>191</v>
      </c>
      <c r="N288" t="s">
        <v>0</v>
      </c>
    </row>
    <row r="289" spans="1:14">
      <c r="A289" s="84">
        <v>44404</v>
      </c>
      <c r="B289" t="s">
        <v>240</v>
      </c>
      <c r="C289" t="s">
        <v>606</v>
      </c>
      <c r="D289" t="s">
        <v>283</v>
      </c>
      <c r="E289" t="s">
        <v>284</v>
      </c>
      <c r="F289" t="s">
        <v>547</v>
      </c>
      <c r="G289" t="s">
        <v>244</v>
      </c>
      <c r="H289" t="s">
        <v>349</v>
      </c>
      <c r="J289" s="12">
        <v>0</v>
      </c>
      <c r="K289" s="85">
        <v>15000</v>
      </c>
      <c r="L289" t="s">
        <v>190</v>
      </c>
      <c r="M289" t="s">
        <v>191</v>
      </c>
      <c r="N289" t="s">
        <v>0</v>
      </c>
    </row>
    <row r="290" spans="1:14">
      <c r="A290" s="84">
        <v>44404</v>
      </c>
      <c r="B290" t="s">
        <v>240</v>
      </c>
      <c r="C290" t="s">
        <v>607</v>
      </c>
      <c r="D290" t="s">
        <v>289</v>
      </c>
      <c r="E290" t="s">
        <v>290</v>
      </c>
      <c r="F290" t="s">
        <v>547</v>
      </c>
      <c r="G290" t="s">
        <v>244</v>
      </c>
      <c r="H290" t="s">
        <v>349</v>
      </c>
      <c r="J290" s="12">
        <v>0</v>
      </c>
      <c r="K290" s="85">
        <v>36000</v>
      </c>
      <c r="L290" t="s">
        <v>190</v>
      </c>
      <c r="M290" t="s">
        <v>191</v>
      </c>
      <c r="N290" t="s">
        <v>0</v>
      </c>
    </row>
    <row r="291" spans="1:14">
      <c r="A291" s="84">
        <v>44404</v>
      </c>
      <c r="B291" t="s">
        <v>240</v>
      </c>
      <c r="C291" t="s">
        <v>608</v>
      </c>
      <c r="D291" t="s">
        <v>370</v>
      </c>
      <c r="E291" t="s">
        <v>371</v>
      </c>
      <c r="F291" t="s">
        <v>547</v>
      </c>
      <c r="G291" t="s">
        <v>244</v>
      </c>
      <c r="H291" t="s">
        <v>349</v>
      </c>
      <c r="J291" s="12">
        <v>0</v>
      </c>
      <c r="K291" s="85">
        <v>13500</v>
      </c>
      <c r="L291" t="s">
        <v>190</v>
      </c>
      <c r="M291" t="s">
        <v>191</v>
      </c>
      <c r="N291" t="s">
        <v>0</v>
      </c>
    </row>
    <row r="292" spans="1:14">
      <c r="A292" s="84">
        <v>44404</v>
      </c>
      <c r="B292" t="s">
        <v>240</v>
      </c>
      <c r="C292" t="s">
        <v>609</v>
      </c>
      <c r="D292" t="s">
        <v>388</v>
      </c>
      <c r="E292" t="s">
        <v>389</v>
      </c>
      <c r="F292" t="s">
        <v>549</v>
      </c>
      <c r="G292" t="s">
        <v>244</v>
      </c>
      <c r="H292" t="s">
        <v>349</v>
      </c>
      <c r="I292" t="s">
        <v>198</v>
      </c>
      <c r="J292" s="12">
        <v>823.2</v>
      </c>
      <c r="K292" s="85">
        <v>20995.72</v>
      </c>
      <c r="L292" t="s">
        <v>190</v>
      </c>
      <c r="M292" t="s">
        <v>191</v>
      </c>
      <c r="N292" t="s">
        <v>0</v>
      </c>
    </row>
    <row r="293" spans="1:14">
      <c r="A293" s="84">
        <v>44404</v>
      </c>
      <c r="B293" t="s">
        <v>240</v>
      </c>
      <c r="C293" t="s">
        <v>609</v>
      </c>
      <c r="D293" t="s">
        <v>388</v>
      </c>
      <c r="E293" t="s">
        <v>389</v>
      </c>
      <c r="F293" t="s">
        <v>550</v>
      </c>
      <c r="G293" t="s">
        <v>244</v>
      </c>
      <c r="H293" t="s">
        <v>349</v>
      </c>
      <c r="I293" t="s">
        <v>198</v>
      </c>
      <c r="J293" s="12">
        <v>0.8</v>
      </c>
      <c r="K293" s="85">
        <v>20.399999999999999</v>
      </c>
      <c r="L293" t="s">
        <v>190</v>
      </c>
      <c r="M293" t="s">
        <v>191</v>
      </c>
      <c r="N293" t="s">
        <v>0</v>
      </c>
    </row>
    <row r="294" spans="1:14">
      <c r="A294" s="84">
        <v>44404</v>
      </c>
      <c r="B294" t="s">
        <v>240</v>
      </c>
      <c r="C294" t="s">
        <v>610</v>
      </c>
      <c r="D294" t="s">
        <v>291</v>
      </c>
      <c r="E294" t="s">
        <v>292</v>
      </c>
      <c r="F294" t="s">
        <v>547</v>
      </c>
      <c r="G294" t="s">
        <v>244</v>
      </c>
      <c r="H294" t="s">
        <v>349</v>
      </c>
      <c r="J294" s="12">
        <v>0</v>
      </c>
      <c r="K294" s="85">
        <v>33000</v>
      </c>
      <c r="L294" t="s">
        <v>190</v>
      </c>
      <c r="M294" t="s">
        <v>191</v>
      </c>
      <c r="N294" t="s">
        <v>0</v>
      </c>
    </row>
    <row r="295" spans="1:14">
      <c r="A295" s="84">
        <v>44404</v>
      </c>
      <c r="B295" t="s">
        <v>240</v>
      </c>
      <c r="C295" t="s">
        <v>611</v>
      </c>
      <c r="D295" t="s">
        <v>386</v>
      </c>
      <c r="E295" t="s">
        <v>387</v>
      </c>
      <c r="F295" t="s">
        <v>549</v>
      </c>
      <c r="G295" t="s">
        <v>244</v>
      </c>
      <c r="H295" t="s">
        <v>349</v>
      </c>
      <c r="I295" t="s">
        <v>198</v>
      </c>
      <c r="J295" s="12">
        <v>411.6</v>
      </c>
      <c r="K295" s="85">
        <v>10497.86</v>
      </c>
      <c r="L295" t="s">
        <v>190</v>
      </c>
      <c r="M295" t="s">
        <v>191</v>
      </c>
      <c r="N295" t="s">
        <v>0</v>
      </c>
    </row>
    <row r="296" spans="1:14">
      <c r="A296" s="84">
        <v>44404</v>
      </c>
      <c r="B296" t="s">
        <v>240</v>
      </c>
      <c r="C296" t="s">
        <v>611</v>
      </c>
      <c r="D296" t="s">
        <v>386</v>
      </c>
      <c r="E296" t="s">
        <v>387</v>
      </c>
      <c r="F296" t="s">
        <v>550</v>
      </c>
      <c r="G296" t="s">
        <v>244</v>
      </c>
      <c r="H296" t="s">
        <v>349</v>
      </c>
      <c r="I296" t="s">
        <v>198</v>
      </c>
      <c r="J296" s="12">
        <v>0.4</v>
      </c>
      <c r="K296" s="85">
        <v>10.199999999999999</v>
      </c>
      <c r="L296" t="s">
        <v>190</v>
      </c>
      <c r="M296" t="s">
        <v>191</v>
      </c>
      <c r="N296" t="s">
        <v>0</v>
      </c>
    </row>
    <row r="297" spans="1:14">
      <c r="A297" s="84">
        <v>44404</v>
      </c>
      <c r="B297" t="s">
        <v>240</v>
      </c>
      <c r="C297" t="s">
        <v>612</v>
      </c>
      <c r="D297" t="s">
        <v>332</v>
      </c>
      <c r="E297" t="s">
        <v>333</v>
      </c>
      <c r="F297" t="s">
        <v>549</v>
      </c>
      <c r="G297" t="s">
        <v>244</v>
      </c>
      <c r="H297" t="s">
        <v>349</v>
      </c>
      <c r="I297" t="s">
        <v>198</v>
      </c>
      <c r="J297" s="12">
        <v>646.79999999999995</v>
      </c>
      <c r="K297" s="85">
        <v>16496.63</v>
      </c>
      <c r="L297" t="s">
        <v>190</v>
      </c>
      <c r="M297" t="s">
        <v>191</v>
      </c>
      <c r="N297" t="s">
        <v>0</v>
      </c>
    </row>
    <row r="298" spans="1:14">
      <c r="A298" s="84">
        <v>44404</v>
      </c>
      <c r="B298" t="s">
        <v>240</v>
      </c>
      <c r="C298" t="s">
        <v>612</v>
      </c>
      <c r="D298" t="s">
        <v>332</v>
      </c>
      <c r="E298" t="s">
        <v>333</v>
      </c>
      <c r="F298" t="s">
        <v>550</v>
      </c>
      <c r="G298" t="s">
        <v>244</v>
      </c>
      <c r="H298" t="s">
        <v>349</v>
      </c>
      <c r="I298" t="s">
        <v>198</v>
      </c>
      <c r="J298" s="12">
        <v>0.2</v>
      </c>
      <c r="K298" s="85">
        <v>5.1100000000000003</v>
      </c>
      <c r="L298" t="s">
        <v>190</v>
      </c>
      <c r="M298" t="s">
        <v>191</v>
      </c>
      <c r="N298" t="s">
        <v>0</v>
      </c>
    </row>
    <row r="299" spans="1:14">
      <c r="A299" s="84">
        <v>44404</v>
      </c>
      <c r="B299" t="s">
        <v>240</v>
      </c>
      <c r="C299" t="s">
        <v>613</v>
      </c>
      <c r="D299" t="s">
        <v>390</v>
      </c>
      <c r="E299" t="s">
        <v>391</v>
      </c>
      <c r="F299" t="s">
        <v>549</v>
      </c>
      <c r="G299" t="s">
        <v>244</v>
      </c>
      <c r="H299" t="s">
        <v>349</v>
      </c>
      <c r="I299" t="s">
        <v>198</v>
      </c>
      <c r="J299" s="12">
        <v>588</v>
      </c>
      <c r="K299" s="85">
        <v>14996.94</v>
      </c>
      <c r="L299" t="s">
        <v>190</v>
      </c>
      <c r="M299" t="s">
        <v>191</v>
      </c>
      <c r="N299" t="s">
        <v>0</v>
      </c>
    </row>
    <row r="300" spans="1:14">
      <c r="A300" s="84">
        <v>44404</v>
      </c>
      <c r="B300" t="s">
        <v>240</v>
      </c>
      <c r="C300" t="s">
        <v>614</v>
      </c>
      <c r="D300" t="s">
        <v>293</v>
      </c>
      <c r="E300" t="s">
        <v>294</v>
      </c>
      <c r="F300" t="s">
        <v>547</v>
      </c>
      <c r="G300" t="s">
        <v>244</v>
      </c>
      <c r="H300" t="s">
        <v>349</v>
      </c>
      <c r="J300" s="12">
        <v>0</v>
      </c>
      <c r="K300" s="85">
        <v>34500</v>
      </c>
      <c r="L300" t="s">
        <v>190</v>
      </c>
      <c r="M300" t="s">
        <v>191</v>
      </c>
      <c r="N300" t="s">
        <v>0</v>
      </c>
    </row>
    <row r="301" spans="1:14">
      <c r="A301" s="84">
        <v>44404</v>
      </c>
      <c r="B301" t="s">
        <v>240</v>
      </c>
      <c r="C301" t="s">
        <v>615</v>
      </c>
      <c r="D301" t="s">
        <v>295</v>
      </c>
      <c r="E301" t="s">
        <v>296</v>
      </c>
      <c r="F301" t="s">
        <v>547</v>
      </c>
      <c r="G301" t="s">
        <v>244</v>
      </c>
      <c r="H301" t="s">
        <v>349</v>
      </c>
      <c r="J301" s="12">
        <v>0</v>
      </c>
      <c r="K301" s="85">
        <v>16500</v>
      </c>
      <c r="L301" t="s">
        <v>190</v>
      </c>
      <c r="M301" t="s">
        <v>191</v>
      </c>
      <c r="N301" t="s">
        <v>0</v>
      </c>
    </row>
    <row r="302" spans="1:14">
      <c r="A302" s="84">
        <v>44404</v>
      </c>
      <c r="B302" t="s">
        <v>240</v>
      </c>
      <c r="C302" t="s">
        <v>616</v>
      </c>
      <c r="D302" t="s">
        <v>297</v>
      </c>
      <c r="E302" t="s">
        <v>298</v>
      </c>
      <c r="F302" t="s">
        <v>547</v>
      </c>
      <c r="G302" t="s">
        <v>244</v>
      </c>
      <c r="H302" t="s">
        <v>349</v>
      </c>
      <c r="J302" s="12">
        <v>0</v>
      </c>
      <c r="K302" s="85">
        <v>9000</v>
      </c>
      <c r="L302" t="s">
        <v>190</v>
      </c>
      <c r="M302" t="s">
        <v>191</v>
      </c>
      <c r="N302" t="s">
        <v>0</v>
      </c>
    </row>
    <row r="303" spans="1:14">
      <c r="A303" s="84">
        <v>44404</v>
      </c>
      <c r="B303" t="s">
        <v>240</v>
      </c>
      <c r="C303" t="s">
        <v>617</v>
      </c>
      <c r="D303" t="s">
        <v>334</v>
      </c>
      <c r="E303" t="s">
        <v>335</v>
      </c>
      <c r="F303" t="s">
        <v>549</v>
      </c>
      <c r="G303" t="s">
        <v>244</v>
      </c>
      <c r="H303" t="s">
        <v>349</v>
      </c>
      <c r="I303" t="s">
        <v>198</v>
      </c>
      <c r="J303" s="12">
        <v>646.79999999999995</v>
      </c>
      <c r="K303" s="85">
        <v>16496.63</v>
      </c>
      <c r="L303" t="s">
        <v>190</v>
      </c>
      <c r="M303" t="s">
        <v>191</v>
      </c>
      <c r="N303" t="s">
        <v>0</v>
      </c>
    </row>
    <row r="304" spans="1:14">
      <c r="A304" s="84">
        <v>44404</v>
      </c>
      <c r="B304" t="s">
        <v>240</v>
      </c>
      <c r="C304" t="s">
        <v>617</v>
      </c>
      <c r="D304" t="s">
        <v>334</v>
      </c>
      <c r="E304" t="s">
        <v>335</v>
      </c>
      <c r="F304" t="s">
        <v>550</v>
      </c>
      <c r="G304" t="s">
        <v>244</v>
      </c>
      <c r="H304" t="s">
        <v>349</v>
      </c>
      <c r="I304" t="s">
        <v>198</v>
      </c>
      <c r="J304" s="12">
        <v>0.2</v>
      </c>
      <c r="K304" s="85">
        <v>5.1100000000000003</v>
      </c>
      <c r="L304" t="s">
        <v>190</v>
      </c>
      <c r="M304" t="s">
        <v>191</v>
      </c>
      <c r="N304" t="s">
        <v>0</v>
      </c>
    </row>
    <row r="305" spans="1:14">
      <c r="A305" s="84">
        <v>44404</v>
      </c>
      <c r="B305" t="s">
        <v>240</v>
      </c>
      <c r="C305" t="s">
        <v>618</v>
      </c>
      <c r="D305" t="s">
        <v>336</v>
      </c>
      <c r="E305" t="s">
        <v>337</v>
      </c>
      <c r="F305" t="s">
        <v>549</v>
      </c>
      <c r="G305" t="s">
        <v>244</v>
      </c>
      <c r="H305" t="s">
        <v>349</v>
      </c>
      <c r="I305" t="s">
        <v>198</v>
      </c>
      <c r="J305" s="12">
        <v>705.6</v>
      </c>
      <c r="K305" s="85">
        <v>17996.330000000002</v>
      </c>
      <c r="L305" t="s">
        <v>190</v>
      </c>
      <c r="M305" t="s">
        <v>191</v>
      </c>
      <c r="N305" t="s">
        <v>0</v>
      </c>
    </row>
    <row r="306" spans="1:14">
      <c r="A306" s="84">
        <v>44404</v>
      </c>
      <c r="B306" t="s">
        <v>240</v>
      </c>
      <c r="C306" t="s">
        <v>618</v>
      </c>
      <c r="D306" t="s">
        <v>336</v>
      </c>
      <c r="E306" t="s">
        <v>337</v>
      </c>
      <c r="F306" t="s">
        <v>550</v>
      </c>
      <c r="G306" t="s">
        <v>244</v>
      </c>
      <c r="H306" t="s">
        <v>349</v>
      </c>
      <c r="I306" t="s">
        <v>198</v>
      </c>
      <c r="J306" s="12">
        <v>0.4</v>
      </c>
      <c r="K306" s="85">
        <v>10.199999999999999</v>
      </c>
      <c r="L306" t="s">
        <v>190</v>
      </c>
      <c r="M306" t="s">
        <v>191</v>
      </c>
      <c r="N306" t="s">
        <v>0</v>
      </c>
    </row>
    <row r="307" spans="1:14">
      <c r="A307" s="84">
        <v>44404</v>
      </c>
      <c r="B307" t="s">
        <v>240</v>
      </c>
      <c r="C307" t="s">
        <v>619</v>
      </c>
      <c r="D307" t="s">
        <v>299</v>
      </c>
      <c r="E307" t="s">
        <v>300</v>
      </c>
      <c r="F307" t="s">
        <v>547</v>
      </c>
      <c r="G307" t="s">
        <v>244</v>
      </c>
      <c r="H307" t="s">
        <v>349</v>
      </c>
      <c r="J307" s="12">
        <v>0</v>
      </c>
      <c r="K307" s="85">
        <v>18000</v>
      </c>
      <c r="L307" t="s">
        <v>190</v>
      </c>
      <c r="M307" t="s">
        <v>191</v>
      </c>
      <c r="N307" t="s">
        <v>0</v>
      </c>
    </row>
    <row r="308" spans="1:14">
      <c r="A308" s="84">
        <v>44404</v>
      </c>
      <c r="B308" t="s">
        <v>240</v>
      </c>
      <c r="C308" t="s">
        <v>620</v>
      </c>
      <c r="D308" t="s">
        <v>372</v>
      </c>
      <c r="E308" t="s">
        <v>373</v>
      </c>
      <c r="F308" t="s">
        <v>547</v>
      </c>
      <c r="G308" t="s">
        <v>244</v>
      </c>
      <c r="H308" t="s">
        <v>349</v>
      </c>
      <c r="J308" s="12">
        <v>0</v>
      </c>
      <c r="K308" s="85">
        <v>21000</v>
      </c>
      <c r="L308" t="s">
        <v>190</v>
      </c>
      <c r="M308" t="s">
        <v>191</v>
      </c>
      <c r="N308" t="s">
        <v>0</v>
      </c>
    </row>
    <row r="309" spans="1:14">
      <c r="A309" s="84">
        <v>44404</v>
      </c>
      <c r="B309" t="s">
        <v>240</v>
      </c>
      <c r="C309" t="s">
        <v>621</v>
      </c>
      <c r="D309" t="s">
        <v>374</v>
      </c>
      <c r="E309" t="s">
        <v>375</v>
      </c>
      <c r="F309" t="s">
        <v>547</v>
      </c>
      <c r="G309" t="s">
        <v>244</v>
      </c>
      <c r="H309" t="s">
        <v>349</v>
      </c>
      <c r="J309" s="12">
        <v>0</v>
      </c>
      <c r="K309" s="85">
        <v>13500</v>
      </c>
      <c r="L309" t="s">
        <v>190</v>
      </c>
      <c r="M309" t="s">
        <v>191</v>
      </c>
      <c r="N309" t="s">
        <v>0</v>
      </c>
    </row>
    <row r="310" spans="1:14">
      <c r="A310" s="84">
        <v>44404</v>
      </c>
      <c r="B310" t="s">
        <v>240</v>
      </c>
      <c r="C310" t="s">
        <v>622</v>
      </c>
      <c r="D310" t="s">
        <v>340</v>
      </c>
      <c r="E310" t="s">
        <v>341</v>
      </c>
      <c r="F310" t="s">
        <v>549</v>
      </c>
      <c r="G310" t="s">
        <v>244</v>
      </c>
      <c r="H310" t="s">
        <v>349</v>
      </c>
      <c r="I310" t="s">
        <v>198</v>
      </c>
      <c r="J310" s="12">
        <v>1352.4</v>
      </c>
      <c r="K310" s="85">
        <v>34492.959999999999</v>
      </c>
      <c r="L310" t="s">
        <v>190</v>
      </c>
      <c r="M310" t="s">
        <v>191</v>
      </c>
      <c r="N310" t="s">
        <v>0</v>
      </c>
    </row>
    <row r="311" spans="1:14">
      <c r="A311" s="84">
        <v>44404</v>
      </c>
      <c r="B311" t="s">
        <v>240</v>
      </c>
      <c r="C311" t="s">
        <v>622</v>
      </c>
      <c r="D311" t="s">
        <v>340</v>
      </c>
      <c r="E311" t="s">
        <v>341</v>
      </c>
      <c r="F311" t="s">
        <v>550</v>
      </c>
      <c r="G311" t="s">
        <v>244</v>
      </c>
      <c r="H311" t="s">
        <v>349</v>
      </c>
      <c r="I311" t="s">
        <v>198</v>
      </c>
      <c r="J311" s="12">
        <v>0.6</v>
      </c>
      <c r="K311" s="85">
        <v>15.31</v>
      </c>
      <c r="L311" t="s">
        <v>190</v>
      </c>
      <c r="M311" t="s">
        <v>191</v>
      </c>
      <c r="N311" t="s">
        <v>0</v>
      </c>
    </row>
    <row r="312" spans="1:14">
      <c r="A312" s="84">
        <v>44404</v>
      </c>
      <c r="B312" t="s">
        <v>240</v>
      </c>
      <c r="C312" t="s">
        <v>623</v>
      </c>
      <c r="D312" t="s">
        <v>338</v>
      </c>
      <c r="E312" t="s">
        <v>339</v>
      </c>
      <c r="F312" t="s">
        <v>549</v>
      </c>
      <c r="G312" t="s">
        <v>244</v>
      </c>
      <c r="H312" t="s">
        <v>349</v>
      </c>
      <c r="I312" t="s">
        <v>198</v>
      </c>
      <c r="J312" s="12">
        <v>1764</v>
      </c>
      <c r="K312" s="85">
        <v>44990.82</v>
      </c>
      <c r="L312" t="s">
        <v>190</v>
      </c>
      <c r="M312" t="s">
        <v>191</v>
      </c>
      <c r="N312" t="s">
        <v>0</v>
      </c>
    </row>
    <row r="313" spans="1:14">
      <c r="A313" s="84">
        <v>44404</v>
      </c>
      <c r="B313" t="s">
        <v>240</v>
      </c>
      <c r="C313" t="s">
        <v>624</v>
      </c>
      <c r="D313" t="s">
        <v>376</v>
      </c>
      <c r="E313" t="s">
        <v>377</v>
      </c>
      <c r="F313" t="s">
        <v>547</v>
      </c>
      <c r="G313" t="s">
        <v>244</v>
      </c>
      <c r="H313" t="s">
        <v>349</v>
      </c>
      <c r="J313" s="12">
        <v>0</v>
      </c>
      <c r="K313" s="85">
        <v>33000</v>
      </c>
      <c r="L313" t="s">
        <v>190</v>
      </c>
      <c r="M313" t="s">
        <v>191</v>
      </c>
      <c r="N313" t="s">
        <v>0</v>
      </c>
    </row>
    <row r="314" spans="1:14">
      <c r="A314" s="84">
        <v>44404</v>
      </c>
      <c r="B314" t="s">
        <v>240</v>
      </c>
      <c r="C314" t="s">
        <v>625</v>
      </c>
      <c r="D314" t="s">
        <v>378</v>
      </c>
      <c r="E314" t="s">
        <v>379</v>
      </c>
      <c r="F314" t="s">
        <v>547</v>
      </c>
      <c r="G314" t="s">
        <v>244</v>
      </c>
      <c r="H314" t="s">
        <v>349</v>
      </c>
      <c r="J314" s="12">
        <v>0</v>
      </c>
      <c r="K314" s="85">
        <v>9000</v>
      </c>
      <c r="L314" t="s">
        <v>190</v>
      </c>
      <c r="M314" t="s">
        <v>191</v>
      </c>
      <c r="N314" t="s">
        <v>0</v>
      </c>
    </row>
    <row r="315" spans="1:14">
      <c r="A315" s="84">
        <v>44404</v>
      </c>
      <c r="B315" t="s">
        <v>240</v>
      </c>
      <c r="C315" t="s">
        <v>626</v>
      </c>
      <c r="D315" t="s">
        <v>342</v>
      </c>
      <c r="E315" t="s">
        <v>343</v>
      </c>
      <c r="F315" t="s">
        <v>549</v>
      </c>
      <c r="G315" t="s">
        <v>244</v>
      </c>
      <c r="H315" t="s">
        <v>349</v>
      </c>
      <c r="I315" t="s">
        <v>198</v>
      </c>
      <c r="J315" s="12">
        <v>1117.2</v>
      </c>
      <c r="K315" s="85">
        <v>28494.19</v>
      </c>
      <c r="L315" t="s">
        <v>190</v>
      </c>
      <c r="M315" t="s">
        <v>191</v>
      </c>
      <c r="N315" t="s">
        <v>0</v>
      </c>
    </row>
    <row r="316" spans="1:14">
      <c r="A316" s="84">
        <v>44404</v>
      </c>
      <c r="B316" t="s">
        <v>240</v>
      </c>
      <c r="C316" t="s">
        <v>626</v>
      </c>
      <c r="D316" t="s">
        <v>342</v>
      </c>
      <c r="E316" t="s">
        <v>343</v>
      </c>
      <c r="F316" t="s">
        <v>550</v>
      </c>
      <c r="G316" t="s">
        <v>244</v>
      </c>
      <c r="H316" t="s">
        <v>349</v>
      </c>
      <c r="I316" t="s">
        <v>198</v>
      </c>
      <c r="J316" s="12">
        <v>0.8</v>
      </c>
      <c r="K316" s="85">
        <v>20.399999999999999</v>
      </c>
      <c r="L316" t="s">
        <v>190</v>
      </c>
      <c r="M316" t="s">
        <v>191</v>
      </c>
      <c r="N316" t="s">
        <v>0</v>
      </c>
    </row>
    <row r="317" spans="1:14">
      <c r="A317" s="84">
        <v>44408</v>
      </c>
      <c r="B317" t="s">
        <v>187</v>
      </c>
      <c r="C317" t="s">
        <v>449</v>
      </c>
      <c r="D317" t="s">
        <v>342</v>
      </c>
      <c r="E317" t="s">
        <v>343</v>
      </c>
      <c r="F317" t="s">
        <v>345</v>
      </c>
      <c r="G317" t="s">
        <v>244</v>
      </c>
      <c r="H317" t="s">
        <v>346</v>
      </c>
      <c r="I317" t="s">
        <v>198</v>
      </c>
      <c r="J317" s="12">
        <v>0</v>
      </c>
      <c r="K317" s="85">
        <v>27.95</v>
      </c>
      <c r="L317" t="s">
        <v>190</v>
      </c>
      <c r="M317" t="s">
        <v>191</v>
      </c>
      <c r="N317" t="s">
        <v>0</v>
      </c>
    </row>
    <row r="318" spans="1:14">
      <c r="A318" s="84">
        <v>44408</v>
      </c>
      <c r="B318" t="s">
        <v>187</v>
      </c>
      <c r="C318" t="s">
        <v>450</v>
      </c>
      <c r="D318" t="s">
        <v>330</v>
      </c>
      <c r="E318" t="s">
        <v>331</v>
      </c>
      <c r="F318" t="s">
        <v>345</v>
      </c>
      <c r="G318" t="s">
        <v>244</v>
      </c>
      <c r="H318" t="s">
        <v>346</v>
      </c>
      <c r="I318" t="s">
        <v>198</v>
      </c>
      <c r="J318" s="12">
        <v>0</v>
      </c>
      <c r="K318" s="85">
        <v>10.3</v>
      </c>
      <c r="L318" t="s">
        <v>190</v>
      </c>
      <c r="M318" t="s">
        <v>191</v>
      </c>
      <c r="N318" t="s">
        <v>0</v>
      </c>
    </row>
    <row r="319" spans="1:14">
      <c r="A319" s="84">
        <v>44408</v>
      </c>
      <c r="B319" t="s">
        <v>187</v>
      </c>
      <c r="C319" t="s">
        <v>451</v>
      </c>
      <c r="D319" t="s">
        <v>334</v>
      </c>
      <c r="E319" t="s">
        <v>335</v>
      </c>
      <c r="F319" t="s">
        <v>345</v>
      </c>
      <c r="G319" t="s">
        <v>244</v>
      </c>
      <c r="H319" t="s">
        <v>346</v>
      </c>
      <c r="I319" t="s">
        <v>198</v>
      </c>
      <c r="J319" s="12">
        <v>0</v>
      </c>
      <c r="K319" s="85">
        <v>16.170000000000002</v>
      </c>
      <c r="L319" t="s">
        <v>190</v>
      </c>
      <c r="M319" t="s">
        <v>191</v>
      </c>
      <c r="N319" t="s">
        <v>0</v>
      </c>
    </row>
    <row r="320" spans="1:14">
      <c r="A320" s="84">
        <v>44408</v>
      </c>
      <c r="B320" t="s">
        <v>187</v>
      </c>
      <c r="C320" t="s">
        <v>478</v>
      </c>
      <c r="D320" t="s">
        <v>316</v>
      </c>
      <c r="E320" t="s">
        <v>317</v>
      </c>
      <c r="F320" t="s">
        <v>345</v>
      </c>
      <c r="G320" t="s">
        <v>244</v>
      </c>
      <c r="H320" t="s">
        <v>346</v>
      </c>
      <c r="I320" t="s">
        <v>198</v>
      </c>
      <c r="J320" s="12">
        <v>0</v>
      </c>
      <c r="K320" s="85">
        <v>16.170000000000002</v>
      </c>
      <c r="L320" t="s">
        <v>190</v>
      </c>
      <c r="M320" t="s">
        <v>191</v>
      </c>
      <c r="N320" t="s">
        <v>0</v>
      </c>
    </row>
    <row r="321" spans="1:14">
      <c r="A321" s="84">
        <v>44408</v>
      </c>
      <c r="B321" t="s">
        <v>187</v>
      </c>
      <c r="C321" t="s">
        <v>479</v>
      </c>
      <c r="D321" t="s">
        <v>390</v>
      </c>
      <c r="E321" t="s">
        <v>391</v>
      </c>
      <c r="F321" t="s">
        <v>345</v>
      </c>
      <c r="G321" t="s">
        <v>244</v>
      </c>
      <c r="H321" t="s">
        <v>346</v>
      </c>
      <c r="I321" t="s">
        <v>198</v>
      </c>
      <c r="J321" s="12">
        <v>0</v>
      </c>
      <c r="K321" s="85">
        <v>14.7</v>
      </c>
      <c r="L321" t="s">
        <v>190</v>
      </c>
      <c r="M321" t="s">
        <v>191</v>
      </c>
      <c r="N321" t="s">
        <v>0</v>
      </c>
    </row>
    <row r="322" spans="1:14">
      <c r="A322" s="84">
        <v>44408</v>
      </c>
      <c r="B322" t="s">
        <v>187</v>
      </c>
      <c r="C322" t="s">
        <v>452</v>
      </c>
      <c r="D322" t="s">
        <v>322</v>
      </c>
      <c r="E322" t="s">
        <v>323</v>
      </c>
      <c r="F322" t="s">
        <v>345</v>
      </c>
      <c r="G322" t="s">
        <v>244</v>
      </c>
      <c r="H322" t="s">
        <v>346</v>
      </c>
      <c r="I322" t="s">
        <v>198</v>
      </c>
      <c r="J322" s="12">
        <v>0</v>
      </c>
      <c r="K322" s="85">
        <v>41.17</v>
      </c>
      <c r="L322" t="s">
        <v>190</v>
      </c>
      <c r="M322" t="s">
        <v>191</v>
      </c>
      <c r="N322" t="s">
        <v>0</v>
      </c>
    </row>
    <row r="323" spans="1:14">
      <c r="A323" s="84">
        <v>44408</v>
      </c>
      <c r="B323" t="s">
        <v>187</v>
      </c>
      <c r="C323" t="s">
        <v>454</v>
      </c>
      <c r="D323" t="s">
        <v>305</v>
      </c>
      <c r="E323" t="s">
        <v>306</v>
      </c>
      <c r="F323" t="s">
        <v>345</v>
      </c>
      <c r="G323" t="s">
        <v>244</v>
      </c>
      <c r="H323" t="s">
        <v>346</v>
      </c>
      <c r="I323" t="s">
        <v>198</v>
      </c>
      <c r="J323" s="12">
        <v>0</v>
      </c>
      <c r="K323" s="85">
        <v>50</v>
      </c>
      <c r="L323" t="s">
        <v>190</v>
      </c>
      <c r="M323" t="s">
        <v>191</v>
      </c>
      <c r="N323" t="s">
        <v>0</v>
      </c>
    </row>
    <row r="324" spans="1:14">
      <c r="A324" s="84">
        <v>44408</v>
      </c>
      <c r="B324" t="s">
        <v>187</v>
      </c>
      <c r="C324" t="s">
        <v>455</v>
      </c>
      <c r="D324" t="s">
        <v>340</v>
      </c>
      <c r="E324" t="s">
        <v>341</v>
      </c>
      <c r="F324" t="s">
        <v>345</v>
      </c>
      <c r="G324" t="s">
        <v>244</v>
      </c>
      <c r="H324" t="s">
        <v>346</v>
      </c>
      <c r="I324" t="s">
        <v>198</v>
      </c>
      <c r="J324" s="12">
        <v>0</v>
      </c>
      <c r="K324" s="85">
        <v>33.82</v>
      </c>
      <c r="L324" t="s">
        <v>190</v>
      </c>
      <c r="M324" t="s">
        <v>191</v>
      </c>
      <c r="N324" t="s">
        <v>0</v>
      </c>
    </row>
    <row r="325" spans="1:14">
      <c r="A325" s="84">
        <v>44408</v>
      </c>
      <c r="B325" t="s">
        <v>187</v>
      </c>
      <c r="C325" t="s">
        <v>456</v>
      </c>
      <c r="D325" t="s">
        <v>307</v>
      </c>
      <c r="E325" t="s">
        <v>308</v>
      </c>
      <c r="F325" t="s">
        <v>345</v>
      </c>
      <c r="G325" t="s">
        <v>244</v>
      </c>
      <c r="H325" t="s">
        <v>346</v>
      </c>
      <c r="I325" t="s">
        <v>198</v>
      </c>
      <c r="J325" s="12">
        <v>0</v>
      </c>
      <c r="K325" s="85">
        <v>14.7</v>
      </c>
      <c r="L325" t="s">
        <v>190</v>
      </c>
      <c r="M325" t="s">
        <v>191</v>
      </c>
      <c r="N325" t="s">
        <v>0</v>
      </c>
    </row>
    <row r="326" spans="1:14">
      <c r="A326" s="84">
        <v>44408</v>
      </c>
      <c r="B326" t="s">
        <v>187</v>
      </c>
      <c r="C326" t="s">
        <v>457</v>
      </c>
      <c r="D326" t="s">
        <v>301</v>
      </c>
      <c r="E326" t="s">
        <v>302</v>
      </c>
      <c r="F326" t="s">
        <v>345</v>
      </c>
      <c r="G326" t="s">
        <v>244</v>
      </c>
      <c r="H326" t="s">
        <v>346</v>
      </c>
      <c r="I326" t="s">
        <v>198</v>
      </c>
      <c r="J326" s="12">
        <v>0</v>
      </c>
      <c r="K326" s="85">
        <v>42.65</v>
      </c>
      <c r="L326" t="s">
        <v>190</v>
      </c>
      <c r="M326" t="s">
        <v>191</v>
      </c>
      <c r="N326" t="s">
        <v>0</v>
      </c>
    </row>
    <row r="327" spans="1:14">
      <c r="A327" s="84">
        <v>44408</v>
      </c>
      <c r="B327" t="s">
        <v>187</v>
      </c>
      <c r="C327" t="s">
        <v>458</v>
      </c>
      <c r="D327" t="s">
        <v>318</v>
      </c>
      <c r="E327" t="s">
        <v>319</v>
      </c>
      <c r="F327" t="s">
        <v>345</v>
      </c>
      <c r="G327" t="s">
        <v>244</v>
      </c>
      <c r="H327" t="s">
        <v>346</v>
      </c>
      <c r="I327" t="s">
        <v>198</v>
      </c>
      <c r="J327" s="12">
        <v>0</v>
      </c>
      <c r="K327" s="85">
        <v>33.82</v>
      </c>
      <c r="L327" t="s">
        <v>190</v>
      </c>
      <c r="M327" t="s">
        <v>191</v>
      </c>
      <c r="N327" t="s">
        <v>0</v>
      </c>
    </row>
    <row r="328" spans="1:14">
      <c r="A328" s="84">
        <v>44414</v>
      </c>
      <c r="B328" t="s">
        <v>412</v>
      </c>
      <c r="C328" t="s">
        <v>643</v>
      </c>
      <c r="D328" t="s">
        <v>422</v>
      </c>
      <c r="F328" t="s">
        <v>550</v>
      </c>
      <c r="G328" t="s">
        <v>423</v>
      </c>
      <c r="H328" t="s">
        <v>395</v>
      </c>
      <c r="J328" s="12">
        <v>0</v>
      </c>
      <c r="K328" s="85">
        <v>0.15</v>
      </c>
      <c r="L328" t="s">
        <v>190</v>
      </c>
      <c r="M328" t="s">
        <v>191</v>
      </c>
      <c r="N328" t="s">
        <v>0</v>
      </c>
    </row>
    <row r="329" spans="1:14">
      <c r="A329" s="84">
        <v>44439</v>
      </c>
      <c r="B329" t="s">
        <v>187</v>
      </c>
      <c r="C329" t="s">
        <v>459</v>
      </c>
      <c r="D329" t="s">
        <v>386</v>
      </c>
      <c r="E329" t="s">
        <v>387</v>
      </c>
      <c r="F329" t="s">
        <v>345</v>
      </c>
      <c r="G329" t="s">
        <v>244</v>
      </c>
      <c r="H329" t="s">
        <v>346</v>
      </c>
      <c r="I329" t="s">
        <v>198</v>
      </c>
      <c r="J329" s="12">
        <v>0</v>
      </c>
      <c r="K329" s="85">
        <v>10.3</v>
      </c>
      <c r="L329" t="s">
        <v>190</v>
      </c>
      <c r="M329" t="s">
        <v>191</v>
      </c>
      <c r="N329" t="s">
        <v>0</v>
      </c>
    </row>
    <row r="330" spans="1:14">
      <c r="A330" s="84">
        <v>44439</v>
      </c>
      <c r="B330" t="s">
        <v>187</v>
      </c>
      <c r="C330" t="s">
        <v>460</v>
      </c>
      <c r="D330" t="s">
        <v>311</v>
      </c>
      <c r="E330" t="s">
        <v>312</v>
      </c>
      <c r="F330" t="s">
        <v>345</v>
      </c>
      <c r="G330" t="s">
        <v>244</v>
      </c>
      <c r="H330" t="s">
        <v>346</v>
      </c>
      <c r="I330" t="s">
        <v>198</v>
      </c>
      <c r="J330" s="12">
        <v>0</v>
      </c>
      <c r="K330" s="85">
        <v>30.87</v>
      </c>
      <c r="L330" t="s">
        <v>190</v>
      </c>
      <c r="M330" t="s">
        <v>191</v>
      </c>
      <c r="N330" t="s">
        <v>0</v>
      </c>
    </row>
    <row r="331" spans="1:14">
      <c r="A331" s="84">
        <v>44439</v>
      </c>
      <c r="B331" t="s">
        <v>187</v>
      </c>
      <c r="C331" t="s">
        <v>461</v>
      </c>
      <c r="D331" t="s">
        <v>338</v>
      </c>
      <c r="E331" t="s">
        <v>339</v>
      </c>
      <c r="F331" t="s">
        <v>345</v>
      </c>
      <c r="G331" t="s">
        <v>244</v>
      </c>
      <c r="H331" t="s">
        <v>346</v>
      </c>
      <c r="I331" t="s">
        <v>198</v>
      </c>
      <c r="J331" s="12">
        <v>0</v>
      </c>
      <c r="K331" s="85">
        <v>44.1</v>
      </c>
      <c r="L331" t="s">
        <v>190</v>
      </c>
      <c r="M331" t="s">
        <v>191</v>
      </c>
      <c r="N331" t="s">
        <v>0</v>
      </c>
    </row>
    <row r="332" spans="1:14">
      <c r="A332" s="84">
        <v>44439</v>
      </c>
      <c r="B332" t="s">
        <v>187</v>
      </c>
      <c r="C332" t="s">
        <v>392</v>
      </c>
      <c r="D332" t="s">
        <v>574</v>
      </c>
      <c r="E332" t="s">
        <v>315</v>
      </c>
      <c r="F332" t="s">
        <v>345</v>
      </c>
      <c r="G332" t="s">
        <v>244</v>
      </c>
      <c r="H332" t="s">
        <v>346</v>
      </c>
      <c r="I332" t="s">
        <v>198</v>
      </c>
      <c r="J332" s="12">
        <v>0</v>
      </c>
      <c r="K332" s="85">
        <v>25</v>
      </c>
      <c r="L332" t="s">
        <v>190</v>
      </c>
      <c r="M332" t="s">
        <v>191</v>
      </c>
      <c r="N332" t="s">
        <v>0</v>
      </c>
    </row>
    <row r="333" spans="1:14">
      <c r="A333" s="84">
        <v>44439</v>
      </c>
      <c r="B333" t="s">
        <v>187</v>
      </c>
      <c r="C333" t="s">
        <v>396</v>
      </c>
      <c r="D333" t="s">
        <v>328</v>
      </c>
      <c r="E333" t="s">
        <v>329</v>
      </c>
      <c r="F333" t="s">
        <v>345</v>
      </c>
      <c r="G333" t="s">
        <v>244</v>
      </c>
      <c r="H333" t="s">
        <v>346</v>
      </c>
      <c r="I333" t="s">
        <v>198</v>
      </c>
      <c r="J333" s="12">
        <v>0</v>
      </c>
      <c r="K333" s="85">
        <v>23.52</v>
      </c>
      <c r="L333" t="s">
        <v>190</v>
      </c>
      <c r="M333" t="s">
        <v>191</v>
      </c>
      <c r="N333" t="s">
        <v>0</v>
      </c>
    </row>
    <row r="334" spans="1:14">
      <c r="A334" s="84">
        <v>44439</v>
      </c>
      <c r="B334" t="s">
        <v>187</v>
      </c>
      <c r="C334" t="s">
        <v>480</v>
      </c>
      <c r="D334" t="s">
        <v>380</v>
      </c>
      <c r="E334" t="s">
        <v>381</v>
      </c>
      <c r="F334" t="s">
        <v>345</v>
      </c>
      <c r="G334" t="s">
        <v>244</v>
      </c>
      <c r="H334" t="s">
        <v>346</v>
      </c>
      <c r="I334" t="s">
        <v>198</v>
      </c>
      <c r="J334" s="12">
        <v>0</v>
      </c>
      <c r="K334" s="85">
        <v>30.87</v>
      </c>
      <c r="L334" t="s">
        <v>190</v>
      </c>
      <c r="M334" t="s">
        <v>191</v>
      </c>
      <c r="N334" t="s">
        <v>0</v>
      </c>
    </row>
    <row r="335" spans="1:14">
      <c r="A335" s="84">
        <v>44439</v>
      </c>
      <c r="B335" t="s">
        <v>187</v>
      </c>
      <c r="C335" t="s">
        <v>481</v>
      </c>
      <c r="D335" t="s">
        <v>336</v>
      </c>
      <c r="E335" t="s">
        <v>337</v>
      </c>
      <c r="F335" t="s">
        <v>680</v>
      </c>
      <c r="G335" t="s">
        <v>197</v>
      </c>
      <c r="H335" t="s">
        <v>349</v>
      </c>
      <c r="I335" t="s">
        <v>198</v>
      </c>
      <c r="J335" s="12">
        <v>-0.4</v>
      </c>
      <c r="K335" s="85">
        <v>-10.210000000000001</v>
      </c>
      <c r="L335" t="s">
        <v>190</v>
      </c>
      <c r="M335" t="s">
        <v>191</v>
      </c>
      <c r="N335" t="s">
        <v>0</v>
      </c>
    </row>
    <row r="336" spans="1:14">
      <c r="A336" s="84">
        <v>44439</v>
      </c>
      <c r="B336" t="s">
        <v>187</v>
      </c>
      <c r="C336" t="s">
        <v>481</v>
      </c>
      <c r="D336" t="s">
        <v>336</v>
      </c>
      <c r="E336" t="s">
        <v>337</v>
      </c>
      <c r="F336" t="s">
        <v>345</v>
      </c>
      <c r="G336" t="s">
        <v>244</v>
      </c>
      <c r="H336" t="s">
        <v>346</v>
      </c>
      <c r="I336" t="s">
        <v>198</v>
      </c>
      <c r="J336" s="12">
        <v>0</v>
      </c>
      <c r="K336" s="85">
        <v>17.649999999999999</v>
      </c>
      <c r="L336" t="s">
        <v>190</v>
      </c>
      <c r="M336" t="s">
        <v>191</v>
      </c>
      <c r="N336" t="s">
        <v>0</v>
      </c>
    </row>
    <row r="337" spans="1:14">
      <c r="A337" s="84">
        <v>44439</v>
      </c>
      <c r="B337" t="s">
        <v>187</v>
      </c>
      <c r="C337" t="s">
        <v>482</v>
      </c>
      <c r="D337" t="s">
        <v>332</v>
      </c>
      <c r="E337" t="s">
        <v>333</v>
      </c>
      <c r="F337" t="s">
        <v>345</v>
      </c>
      <c r="G337" t="s">
        <v>244</v>
      </c>
      <c r="H337" t="s">
        <v>346</v>
      </c>
      <c r="I337" t="s">
        <v>198</v>
      </c>
      <c r="J337" s="12">
        <v>0</v>
      </c>
      <c r="K337" s="85">
        <v>16.170000000000002</v>
      </c>
      <c r="L337" t="s">
        <v>190</v>
      </c>
      <c r="M337" t="s">
        <v>191</v>
      </c>
      <c r="N337" t="s">
        <v>0</v>
      </c>
    </row>
    <row r="338" spans="1:14">
      <c r="A338" s="84">
        <v>44439</v>
      </c>
      <c r="B338" t="s">
        <v>187</v>
      </c>
      <c r="C338" t="s">
        <v>483</v>
      </c>
      <c r="D338" t="s">
        <v>388</v>
      </c>
      <c r="E338" t="s">
        <v>389</v>
      </c>
      <c r="F338" t="s">
        <v>345</v>
      </c>
      <c r="G338" t="s">
        <v>244</v>
      </c>
      <c r="H338" t="s">
        <v>346</v>
      </c>
      <c r="I338" t="s">
        <v>198</v>
      </c>
      <c r="J338" s="12">
        <v>0</v>
      </c>
      <c r="K338" s="85">
        <v>20.6</v>
      </c>
      <c r="L338" t="s">
        <v>190</v>
      </c>
      <c r="M338" t="s">
        <v>191</v>
      </c>
      <c r="N338" t="s">
        <v>0</v>
      </c>
    </row>
    <row r="339" spans="1:14">
      <c r="A339" s="84">
        <v>44439</v>
      </c>
      <c r="B339" t="s">
        <v>187</v>
      </c>
      <c r="C339" t="s">
        <v>484</v>
      </c>
      <c r="D339" t="s">
        <v>326</v>
      </c>
      <c r="E339" t="s">
        <v>327</v>
      </c>
      <c r="F339" t="s">
        <v>345</v>
      </c>
      <c r="G339" t="s">
        <v>244</v>
      </c>
      <c r="H339" t="s">
        <v>346</v>
      </c>
      <c r="I339" t="s">
        <v>198</v>
      </c>
      <c r="J339" s="12">
        <v>0</v>
      </c>
      <c r="K339" s="85">
        <v>25</v>
      </c>
      <c r="L339" t="s">
        <v>190</v>
      </c>
      <c r="M339" t="s">
        <v>191</v>
      </c>
      <c r="N339" t="s">
        <v>0</v>
      </c>
    </row>
    <row r="340" spans="1:14">
      <c r="A340" s="84">
        <v>44439</v>
      </c>
      <c r="B340" t="s">
        <v>187</v>
      </c>
      <c r="C340" t="s">
        <v>462</v>
      </c>
      <c r="D340" t="s">
        <v>313</v>
      </c>
      <c r="E340" t="s">
        <v>314</v>
      </c>
      <c r="F340" t="s">
        <v>345</v>
      </c>
      <c r="G340" t="s">
        <v>244</v>
      </c>
      <c r="H340" t="s">
        <v>346</v>
      </c>
      <c r="I340" t="s">
        <v>198</v>
      </c>
      <c r="J340" s="12">
        <v>0</v>
      </c>
      <c r="K340" s="85">
        <v>30.87</v>
      </c>
      <c r="L340" t="s">
        <v>190</v>
      </c>
      <c r="M340" t="s">
        <v>191</v>
      </c>
      <c r="N340" t="s">
        <v>0</v>
      </c>
    </row>
    <row r="341" spans="1:14">
      <c r="A341" s="84">
        <v>44439</v>
      </c>
      <c r="B341" t="s">
        <v>187</v>
      </c>
      <c r="C341" t="s">
        <v>463</v>
      </c>
      <c r="D341" t="s">
        <v>324</v>
      </c>
      <c r="E341" t="s">
        <v>325</v>
      </c>
      <c r="F341" t="s">
        <v>345</v>
      </c>
      <c r="G341" t="s">
        <v>244</v>
      </c>
      <c r="H341" t="s">
        <v>346</v>
      </c>
      <c r="I341" t="s">
        <v>198</v>
      </c>
      <c r="J341" s="12">
        <v>0</v>
      </c>
      <c r="K341" s="85">
        <v>22.05</v>
      </c>
      <c r="L341" t="s">
        <v>190</v>
      </c>
      <c r="M341" t="s">
        <v>191</v>
      </c>
      <c r="N341" t="s">
        <v>0</v>
      </c>
    </row>
    <row r="342" spans="1:14">
      <c r="A342" s="84">
        <v>44439</v>
      </c>
      <c r="B342" t="s">
        <v>187</v>
      </c>
      <c r="C342" t="s">
        <v>397</v>
      </c>
      <c r="D342" t="s">
        <v>384</v>
      </c>
      <c r="E342" t="s">
        <v>385</v>
      </c>
      <c r="F342" t="s">
        <v>345</v>
      </c>
      <c r="G342" t="s">
        <v>244</v>
      </c>
      <c r="H342" t="s">
        <v>346</v>
      </c>
      <c r="I342" t="s">
        <v>198</v>
      </c>
      <c r="J342" s="12">
        <v>0</v>
      </c>
      <c r="K342" s="85">
        <v>20.6</v>
      </c>
      <c r="L342" t="s">
        <v>190</v>
      </c>
      <c r="M342" t="s">
        <v>191</v>
      </c>
      <c r="N342" t="s">
        <v>0</v>
      </c>
    </row>
    <row r="343" spans="1:14">
      <c r="A343" s="84">
        <v>44439</v>
      </c>
      <c r="B343" t="s">
        <v>187</v>
      </c>
      <c r="C343" t="s">
        <v>399</v>
      </c>
      <c r="D343" t="s">
        <v>309</v>
      </c>
      <c r="E343" t="s">
        <v>310</v>
      </c>
      <c r="F343" t="s">
        <v>345</v>
      </c>
      <c r="G343" t="s">
        <v>244</v>
      </c>
      <c r="H343" t="s">
        <v>346</v>
      </c>
      <c r="I343" t="s">
        <v>198</v>
      </c>
      <c r="J343" s="12">
        <v>0</v>
      </c>
      <c r="K343" s="85">
        <v>32.35</v>
      </c>
      <c r="L343" t="s">
        <v>190</v>
      </c>
      <c r="M343" t="s">
        <v>191</v>
      </c>
      <c r="N343" t="s">
        <v>0</v>
      </c>
    </row>
    <row r="344" spans="1:14">
      <c r="A344" s="84">
        <v>44469</v>
      </c>
      <c r="B344" t="s">
        <v>187</v>
      </c>
      <c r="C344" t="s">
        <v>736</v>
      </c>
      <c r="D344" t="s">
        <v>303</v>
      </c>
      <c r="E344" t="s">
        <v>304</v>
      </c>
      <c r="F344" t="s">
        <v>345</v>
      </c>
      <c r="G344" t="s">
        <v>244</v>
      </c>
      <c r="H344" t="s">
        <v>346</v>
      </c>
      <c r="I344" t="s">
        <v>198</v>
      </c>
      <c r="J344" s="12">
        <v>0</v>
      </c>
      <c r="K344" s="85">
        <v>27.95</v>
      </c>
      <c r="L344" t="s">
        <v>190</v>
      </c>
      <c r="M344" t="s">
        <v>191</v>
      </c>
      <c r="N344" t="s">
        <v>0</v>
      </c>
    </row>
    <row r="345" spans="1:14">
      <c r="A345" s="84">
        <v>44469</v>
      </c>
      <c r="B345" t="s">
        <v>187</v>
      </c>
      <c r="C345" t="s">
        <v>755</v>
      </c>
      <c r="D345" t="s">
        <v>382</v>
      </c>
      <c r="E345" t="s">
        <v>383</v>
      </c>
      <c r="F345" t="s">
        <v>345</v>
      </c>
      <c r="G345" t="s">
        <v>244</v>
      </c>
      <c r="H345" t="s">
        <v>346</v>
      </c>
      <c r="I345" t="s">
        <v>198</v>
      </c>
      <c r="J345" s="12">
        <v>0</v>
      </c>
      <c r="K345" s="85">
        <v>13.25</v>
      </c>
      <c r="L345" t="s">
        <v>190</v>
      </c>
      <c r="M345" t="s">
        <v>191</v>
      </c>
      <c r="N345" t="s">
        <v>0</v>
      </c>
    </row>
    <row r="346" spans="1:14">
      <c r="A346" s="84">
        <v>44596</v>
      </c>
      <c r="B346" t="s">
        <v>240</v>
      </c>
      <c r="C346" t="s">
        <v>878</v>
      </c>
      <c r="D346" t="s">
        <v>301</v>
      </c>
      <c r="E346" t="s">
        <v>302</v>
      </c>
      <c r="F346" t="s">
        <v>879</v>
      </c>
      <c r="G346" t="s">
        <v>244</v>
      </c>
      <c r="H346" t="s">
        <v>349</v>
      </c>
      <c r="I346" t="s">
        <v>198</v>
      </c>
      <c r="J346" s="12">
        <v>1809</v>
      </c>
      <c r="K346" s="85">
        <v>44971.74</v>
      </c>
      <c r="L346" t="s">
        <v>190</v>
      </c>
      <c r="M346" t="s">
        <v>191</v>
      </c>
      <c r="N346" t="s">
        <v>0</v>
      </c>
    </row>
    <row r="347" spans="1:14">
      <c r="A347" s="84">
        <v>44596</v>
      </c>
      <c r="B347" t="s">
        <v>240</v>
      </c>
      <c r="C347" t="s">
        <v>878</v>
      </c>
      <c r="D347" t="s">
        <v>301</v>
      </c>
      <c r="E347" t="s">
        <v>302</v>
      </c>
      <c r="F347" t="s">
        <v>550</v>
      </c>
      <c r="G347" t="s">
        <v>244</v>
      </c>
      <c r="H347" t="s">
        <v>349</v>
      </c>
      <c r="I347" t="s">
        <v>198</v>
      </c>
      <c r="J347" s="12">
        <v>0.5</v>
      </c>
      <c r="K347" s="85">
        <v>12.43</v>
      </c>
      <c r="L347" t="s">
        <v>190</v>
      </c>
      <c r="M347" t="s">
        <v>191</v>
      </c>
      <c r="N347" t="s">
        <v>0</v>
      </c>
    </row>
    <row r="348" spans="1:14">
      <c r="A348" s="84">
        <v>44596</v>
      </c>
      <c r="B348" t="s">
        <v>240</v>
      </c>
      <c r="C348" t="s">
        <v>880</v>
      </c>
      <c r="D348" t="s">
        <v>303</v>
      </c>
      <c r="E348" t="s">
        <v>304</v>
      </c>
      <c r="F348" t="s">
        <v>879</v>
      </c>
      <c r="G348" t="s">
        <v>244</v>
      </c>
      <c r="H348" t="s">
        <v>349</v>
      </c>
      <c r="I348" t="s">
        <v>198</v>
      </c>
      <c r="J348" s="12">
        <v>1145.7</v>
      </c>
      <c r="K348" s="85">
        <v>28482.1</v>
      </c>
      <c r="L348" t="s">
        <v>190</v>
      </c>
      <c r="M348" t="s">
        <v>191</v>
      </c>
      <c r="N348" t="s">
        <v>0</v>
      </c>
    </row>
    <row r="349" spans="1:14">
      <c r="A349" s="84">
        <v>44596</v>
      </c>
      <c r="B349" t="s">
        <v>240</v>
      </c>
      <c r="C349" t="s">
        <v>880</v>
      </c>
      <c r="D349" t="s">
        <v>303</v>
      </c>
      <c r="E349" t="s">
        <v>304</v>
      </c>
      <c r="F349" t="s">
        <v>550</v>
      </c>
      <c r="G349" t="s">
        <v>244</v>
      </c>
      <c r="H349" t="s">
        <v>349</v>
      </c>
      <c r="I349" t="s">
        <v>198</v>
      </c>
      <c r="J349" s="12">
        <v>0.3</v>
      </c>
      <c r="K349" s="85">
        <v>7.46</v>
      </c>
      <c r="L349" t="s">
        <v>190</v>
      </c>
      <c r="M349" t="s">
        <v>191</v>
      </c>
      <c r="N349" t="s">
        <v>0</v>
      </c>
    </row>
    <row r="350" spans="1:14">
      <c r="A350" s="84">
        <v>44596</v>
      </c>
      <c r="B350" t="s">
        <v>240</v>
      </c>
      <c r="C350" t="s">
        <v>881</v>
      </c>
      <c r="D350" t="s">
        <v>305</v>
      </c>
      <c r="E350" t="s">
        <v>306</v>
      </c>
      <c r="F350" t="s">
        <v>879</v>
      </c>
      <c r="G350" t="s">
        <v>244</v>
      </c>
      <c r="H350" t="s">
        <v>349</v>
      </c>
      <c r="I350" t="s">
        <v>198</v>
      </c>
      <c r="J350" s="12">
        <v>1989.9</v>
      </c>
      <c r="K350" s="85">
        <v>49468.91</v>
      </c>
      <c r="L350" t="s">
        <v>190</v>
      </c>
      <c r="M350" t="s">
        <v>191</v>
      </c>
      <c r="N350" t="s">
        <v>0</v>
      </c>
    </row>
    <row r="351" spans="1:14">
      <c r="A351" s="84">
        <v>44596</v>
      </c>
      <c r="B351" t="s">
        <v>240</v>
      </c>
      <c r="C351" t="s">
        <v>881</v>
      </c>
      <c r="D351" t="s">
        <v>305</v>
      </c>
      <c r="E351" t="s">
        <v>306</v>
      </c>
      <c r="F351" t="s">
        <v>550</v>
      </c>
      <c r="G351" t="s">
        <v>244</v>
      </c>
      <c r="H351" t="s">
        <v>349</v>
      </c>
      <c r="I351" t="s">
        <v>198</v>
      </c>
      <c r="J351" s="12">
        <v>0.6</v>
      </c>
      <c r="K351" s="85">
        <v>14.92</v>
      </c>
      <c r="L351" t="s">
        <v>190</v>
      </c>
      <c r="M351" t="s">
        <v>191</v>
      </c>
      <c r="N351" t="s">
        <v>0</v>
      </c>
    </row>
    <row r="352" spans="1:14">
      <c r="A352" s="84">
        <v>44596</v>
      </c>
      <c r="B352" t="s">
        <v>240</v>
      </c>
      <c r="C352" t="s">
        <v>882</v>
      </c>
      <c r="D352" t="s">
        <v>380</v>
      </c>
      <c r="E352" t="s">
        <v>381</v>
      </c>
      <c r="F352" t="s">
        <v>879</v>
      </c>
      <c r="G352" t="s">
        <v>244</v>
      </c>
      <c r="H352" t="s">
        <v>349</v>
      </c>
      <c r="I352" t="s">
        <v>198</v>
      </c>
      <c r="J352" s="12">
        <v>1266.3</v>
      </c>
      <c r="K352" s="85">
        <v>31480.22</v>
      </c>
      <c r="L352" t="s">
        <v>190</v>
      </c>
      <c r="M352" t="s">
        <v>191</v>
      </c>
      <c r="N352" t="s">
        <v>0</v>
      </c>
    </row>
    <row r="353" spans="1:14">
      <c r="A353" s="84">
        <v>44596</v>
      </c>
      <c r="B353" t="s">
        <v>240</v>
      </c>
      <c r="C353" t="s">
        <v>882</v>
      </c>
      <c r="D353" t="s">
        <v>380</v>
      </c>
      <c r="E353" t="s">
        <v>381</v>
      </c>
      <c r="F353" t="s">
        <v>550</v>
      </c>
      <c r="G353" t="s">
        <v>244</v>
      </c>
      <c r="H353" t="s">
        <v>349</v>
      </c>
      <c r="I353" t="s">
        <v>198</v>
      </c>
      <c r="J353" s="12">
        <v>0.7</v>
      </c>
      <c r="K353" s="85">
        <v>17.399999999999999</v>
      </c>
      <c r="L353" t="s">
        <v>190</v>
      </c>
      <c r="M353" t="s">
        <v>191</v>
      </c>
      <c r="N353" t="s">
        <v>0</v>
      </c>
    </row>
    <row r="354" spans="1:14">
      <c r="A354" s="84">
        <v>44596</v>
      </c>
      <c r="B354" t="s">
        <v>240</v>
      </c>
      <c r="C354" t="s">
        <v>883</v>
      </c>
      <c r="D354" t="s">
        <v>307</v>
      </c>
      <c r="E354" t="s">
        <v>308</v>
      </c>
      <c r="F354" t="s">
        <v>879</v>
      </c>
      <c r="G354" t="s">
        <v>244</v>
      </c>
      <c r="H354" t="s">
        <v>349</v>
      </c>
      <c r="I354" t="s">
        <v>198</v>
      </c>
      <c r="J354" s="12">
        <v>603</v>
      </c>
      <c r="K354" s="85">
        <v>14990.58</v>
      </c>
      <c r="L354" t="s">
        <v>190</v>
      </c>
      <c r="M354" t="s">
        <v>191</v>
      </c>
      <c r="N354" t="s">
        <v>0</v>
      </c>
    </row>
    <row r="355" spans="1:14">
      <c r="A355" s="84">
        <v>44596</v>
      </c>
      <c r="B355" t="s">
        <v>240</v>
      </c>
      <c r="C355" t="s">
        <v>883</v>
      </c>
      <c r="D355" t="s">
        <v>307</v>
      </c>
      <c r="E355" t="s">
        <v>308</v>
      </c>
      <c r="F355" t="s">
        <v>550</v>
      </c>
      <c r="G355" t="s">
        <v>244</v>
      </c>
      <c r="H355" t="s">
        <v>349</v>
      </c>
      <c r="I355" t="s">
        <v>198</v>
      </c>
      <c r="J355" s="12">
        <v>0.5</v>
      </c>
      <c r="K355" s="85">
        <v>12.43</v>
      </c>
      <c r="L355" t="s">
        <v>190</v>
      </c>
      <c r="M355" t="s">
        <v>191</v>
      </c>
      <c r="N355" t="s">
        <v>0</v>
      </c>
    </row>
    <row r="356" spans="1:14">
      <c r="A356" s="84">
        <v>44596</v>
      </c>
      <c r="B356" t="s">
        <v>240</v>
      </c>
      <c r="C356" t="s">
        <v>884</v>
      </c>
      <c r="D356" t="s">
        <v>309</v>
      </c>
      <c r="E356" t="s">
        <v>310</v>
      </c>
      <c r="F356" t="s">
        <v>879</v>
      </c>
      <c r="G356" t="s">
        <v>244</v>
      </c>
      <c r="H356" t="s">
        <v>349</v>
      </c>
      <c r="I356" t="s">
        <v>198</v>
      </c>
      <c r="J356" s="12">
        <v>1206</v>
      </c>
      <c r="K356" s="85">
        <v>29981.16</v>
      </c>
      <c r="L356" t="s">
        <v>190</v>
      </c>
      <c r="M356" t="s">
        <v>191</v>
      </c>
      <c r="N356" t="s">
        <v>0</v>
      </c>
    </row>
    <row r="357" spans="1:14">
      <c r="A357" s="84">
        <v>44596</v>
      </c>
      <c r="B357" t="s">
        <v>240</v>
      </c>
      <c r="C357" t="s">
        <v>885</v>
      </c>
      <c r="D357" t="s">
        <v>382</v>
      </c>
      <c r="E357" t="s">
        <v>383</v>
      </c>
      <c r="F357" t="s">
        <v>879</v>
      </c>
      <c r="G357" t="s">
        <v>244</v>
      </c>
      <c r="H357" t="s">
        <v>349</v>
      </c>
      <c r="I357" t="s">
        <v>198</v>
      </c>
      <c r="J357" s="12">
        <v>542.70000000000005</v>
      </c>
      <c r="K357" s="85">
        <v>13491.52</v>
      </c>
      <c r="L357" t="s">
        <v>190</v>
      </c>
      <c r="M357" t="s">
        <v>191</v>
      </c>
      <c r="N357" t="s">
        <v>0</v>
      </c>
    </row>
    <row r="358" spans="1:14">
      <c r="A358" s="84">
        <v>44596</v>
      </c>
      <c r="B358" t="s">
        <v>240</v>
      </c>
      <c r="C358" t="s">
        <v>885</v>
      </c>
      <c r="D358" t="s">
        <v>382</v>
      </c>
      <c r="E358" t="s">
        <v>383</v>
      </c>
      <c r="F358" t="s">
        <v>550</v>
      </c>
      <c r="G358" t="s">
        <v>244</v>
      </c>
      <c r="H358" t="s">
        <v>349</v>
      </c>
      <c r="I358" t="s">
        <v>198</v>
      </c>
      <c r="J358" s="12">
        <v>0.3</v>
      </c>
      <c r="K358" s="85">
        <v>7.46</v>
      </c>
      <c r="L358" t="s">
        <v>190</v>
      </c>
      <c r="M358" t="s">
        <v>191</v>
      </c>
      <c r="N358" t="s">
        <v>0</v>
      </c>
    </row>
    <row r="359" spans="1:14">
      <c r="A359" s="84">
        <v>44596</v>
      </c>
      <c r="B359" t="s">
        <v>240</v>
      </c>
      <c r="C359" t="s">
        <v>886</v>
      </c>
      <c r="D359" t="s">
        <v>311</v>
      </c>
      <c r="E359" t="s">
        <v>312</v>
      </c>
      <c r="F359" t="s">
        <v>879</v>
      </c>
      <c r="G359" t="s">
        <v>244</v>
      </c>
      <c r="H359" t="s">
        <v>349</v>
      </c>
      <c r="I359" t="s">
        <v>198</v>
      </c>
      <c r="J359" s="12">
        <v>1326.6</v>
      </c>
      <c r="K359" s="85">
        <v>32979.279999999999</v>
      </c>
      <c r="L359" t="s">
        <v>190</v>
      </c>
      <c r="M359" t="s">
        <v>191</v>
      </c>
      <c r="N359" t="s">
        <v>0</v>
      </c>
    </row>
    <row r="360" spans="1:14">
      <c r="A360" s="84">
        <v>44596</v>
      </c>
      <c r="B360" t="s">
        <v>240</v>
      </c>
      <c r="C360" t="s">
        <v>886</v>
      </c>
      <c r="D360" t="s">
        <v>311</v>
      </c>
      <c r="E360" t="s">
        <v>312</v>
      </c>
      <c r="F360" t="s">
        <v>550</v>
      </c>
      <c r="G360" t="s">
        <v>244</v>
      </c>
      <c r="H360" t="s">
        <v>349</v>
      </c>
      <c r="I360" t="s">
        <v>198</v>
      </c>
      <c r="J360" s="12">
        <v>0.4</v>
      </c>
      <c r="K360" s="85">
        <v>9.94</v>
      </c>
      <c r="L360" t="s">
        <v>190</v>
      </c>
      <c r="M360" t="s">
        <v>191</v>
      </c>
      <c r="N360" t="s">
        <v>0</v>
      </c>
    </row>
    <row r="361" spans="1:14">
      <c r="A361" s="84">
        <v>44596</v>
      </c>
      <c r="B361" t="s">
        <v>240</v>
      </c>
      <c r="C361" t="s">
        <v>887</v>
      </c>
      <c r="D361" t="s">
        <v>888</v>
      </c>
      <c r="F361" t="s">
        <v>879</v>
      </c>
      <c r="G361" t="s">
        <v>244</v>
      </c>
      <c r="H361" t="s">
        <v>349</v>
      </c>
      <c r="I361" t="s">
        <v>198</v>
      </c>
      <c r="J361" s="12">
        <v>964.8</v>
      </c>
      <c r="K361" s="85">
        <v>23984.93</v>
      </c>
      <c r="L361" t="s">
        <v>190</v>
      </c>
      <c r="M361" t="s">
        <v>191</v>
      </c>
      <c r="N361" t="s">
        <v>0</v>
      </c>
    </row>
    <row r="362" spans="1:14">
      <c r="A362" s="84">
        <v>44596</v>
      </c>
      <c r="B362" t="s">
        <v>240</v>
      </c>
      <c r="C362" t="s">
        <v>887</v>
      </c>
      <c r="D362" t="s">
        <v>888</v>
      </c>
      <c r="F362" t="s">
        <v>550</v>
      </c>
      <c r="G362" t="s">
        <v>244</v>
      </c>
      <c r="H362" t="s">
        <v>349</v>
      </c>
      <c r="I362" t="s">
        <v>198</v>
      </c>
      <c r="J362" s="12">
        <v>0.2</v>
      </c>
      <c r="K362" s="85">
        <v>4.97</v>
      </c>
      <c r="L362" t="s">
        <v>190</v>
      </c>
      <c r="M362" t="s">
        <v>191</v>
      </c>
      <c r="N362" t="s">
        <v>0</v>
      </c>
    </row>
    <row r="363" spans="1:14">
      <c r="A363" s="84">
        <v>44596</v>
      </c>
      <c r="B363" t="s">
        <v>240</v>
      </c>
      <c r="C363" t="s">
        <v>889</v>
      </c>
      <c r="D363" t="s">
        <v>313</v>
      </c>
      <c r="E363" t="s">
        <v>314</v>
      </c>
      <c r="F363" t="s">
        <v>879</v>
      </c>
      <c r="G363" t="s">
        <v>244</v>
      </c>
      <c r="H363" t="s">
        <v>349</v>
      </c>
      <c r="I363" t="s">
        <v>198</v>
      </c>
      <c r="J363" s="12">
        <v>1266.3</v>
      </c>
      <c r="K363" s="85">
        <v>31480.22</v>
      </c>
      <c r="L363" t="s">
        <v>190</v>
      </c>
      <c r="M363" t="s">
        <v>191</v>
      </c>
      <c r="N363" t="s">
        <v>0</v>
      </c>
    </row>
    <row r="364" spans="1:14">
      <c r="A364" s="84">
        <v>44596</v>
      </c>
      <c r="B364" t="s">
        <v>240</v>
      </c>
      <c r="C364" t="s">
        <v>889</v>
      </c>
      <c r="D364" t="s">
        <v>313</v>
      </c>
      <c r="E364" t="s">
        <v>314</v>
      </c>
      <c r="F364" t="s">
        <v>550</v>
      </c>
      <c r="G364" t="s">
        <v>244</v>
      </c>
      <c r="H364" t="s">
        <v>349</v>
      </c>
      <c r="I364" t="s">
        <v>198</v>
      </c>
      <c r="J364" s="12">
        <v>0.2</v>
      </c>
      <c r="K364" s="85">
        <v>4.97</v>
      </c>
      <c r="L364" t="s">
        <v>190</v>
      </c>
      <c r="M364" t="s">
        <v>191</v>
      </c>
      <c r="N364" t="s">
        <v>0</v>
      </c>
    </row>
    <row r="365" spans="1:14">
      <c r="A365" s="84">
        <v>44596</v>
      </c>
      <c r="B365" t="s">
        <v>240</v>
      </c>
      <c r="C365" t="s">
        <v>890</v>
      </c>
      <c r="D365" t="s">
        <v>316</v>
      </c>
      <c r="E365" t="s">
        <v>317</v>
      </c>
      <c r="F365" t="s">
        <v>879</v>
      </c>
      <c r="G365" t="s">
        <v>244</v>
      </c>
      <c r="H365" t="s">
        <v>349</v>
      </c>
      <c r="I365" t="s">
        <v>198</v>
      </c>
      <c r="J365" s="12">
        <v>663.3</v>
      </c>
      <c r="K365" s="85">
        <v>16489.64</v>
      </c>
      <c r="L365" t="s">
        <v>190</v>
      </c>
      <c r="M365" t="s">
        <v>191</v>
      </c>
      <c r="N365" t="s">
        <v>0</v>
      </c>
    </row>
    <row r="366" spans="1:14">
      <c r="A366" s="84">
        <v>44596</v>
      </c>
      <c r="B366" t="s">
        <v>240</v>
      </c>
      <c r="C366" t="s">
        <v>890</v>
      </c>
      <c r="D366" t="s">
        <v>316</v>
      </c>
      <c r="E366" t="s">
        <v>317</v>
      </c>
      <c r="F366" t="s">
        <v>550</v>
      </c>
      <c r="G366" t="s">
        <v>244</v>
      </c>
      <c r="H366" t="s">
        <v>349</v>
      </c>
      <c r="I366" t="s">
        <v>198</v>
      </c>
      <c r="J366" s="12">
        <v>0.2</v>
      </c>
      <c r="K366" s="85">
        <v>4.97</v>
      </c>
      <c r="L366" t="s">
        <v>190</v>
      </c>
      <c r="M366" t="s">
        <v>191</v>
      </c>
      <c r="N366" t="s">
        <v>0</v>
      </c>
    </row>
    <row r="367" spans="1:14">
      <c r="A367" s="84">
        <v>44596</v>
      </c>
      <c r="B367" t="s">
        <v>240</v>
      </c>
      <c r="C367" t="s">
        <v>891</v>
      </c>
      <c r="D367" t="s">
        <v>318</v>
      </c>
      <c r="E367" t="s">
        <v>319</v>
      </c>
      <c r="F367" t="s">
        <v>879</v>
      </c>
      <c r="G367" t="s">
        <v>244</v>
      </c>
      <c r="H367" t="s">
        <v>349</v>
      </c>
      <c r="I367" t="s">
        <v>198</v>
      </c>
      <c r="J367" s="12">
        <v>1386.9</v>
      </c>
      <c r="K367" s="85">
        <v>34478.33</v>
      </c>
      <c r="L367" t="s">
        <v>190</v>
      </c>
      <c r="M367" t="s">
        <v>191</v>
      </c>
      <c r="N367" t="s">
        <v>0</v>
      </c>
    </row>
    <row r="368" spans="1:14">
      <c r="A368" s="84">
        <v>44596</v>
      </c>
      <c r="B368" t="s">
        <v>240</v>
      </c>
      <c r="C368" t="s">
        <v>891</v>
      </c>
      <c r="D368" t="s">
        <v>318</v>
      </c>
      <c r="E368" t="s">
        <v>319</v>
      </c>
      <c r="F368" t="s">
        <v>550</v>
      </c>
      <c r="G368" t="s">
        <v>244</v>
      </c>
      <c r="H368" t="s">
        <v>349</v>
      </c>
      <c r="I368" t="s">
        <v>198</v>
      </c>
      <c r="J368" s="12">
        <v>0.1</v>
      </c>
      <c r="K368" s="85">
        <v>2.4900000000000002</v>
      </c>
      <c r="L368" t="s">
        <v>190</v>
      </c>
      <c r="M368" t="s">
        <v>191</v>
      </c>
      <c r="N368" t="s">
        <v>0</v>
      </c>
    </row>
    <row r="369" spans="1:14">
      <c r="A369" s="84">
        <v>44596</v>
      </c>
      <c r="B369" t="s">
        <v>240</v>
      </c>
      <c r="C369" t="s">
        <v>892</v>
      </c>
      <c r="D369" t="s">
        <v>320</v>
      </c>
      <c r="E369" t="s">
        <v>321</v>
      </c>
      <c r="F369" t="s">
        <v>879</v>
      </c>
      <c r="G369" t="s">
        <v>244</v>
      </c>
      <c r="H369" t="s">
        <v>349</v>
      </c>
      <c r="I369" t="s">
        <v>198</v>
      </c>
      <c r="J369" s="12">
        <v>241.2</v>
      </c>
      <c r="K369" s="85">
        <v>5996.23</v>
      </c>
      <c r="L369" t="s">
        <v>190</v>
      </c>
      <c r="M369" t="s">
        <v>191</v>
      </c>
      <c r="N369" t="s">
        <v>0</v>
      </c>
    </row>
    <row r="370" spans="1:14">
      <c r="A370" s="84">
        <v>44596</v>
      </c>
      <c r="B370" t="s">
        <v>240</v>
      </c>
      <c r="C370" t="s">
        <v>892</v>
      </c>
      <c r="D370" t="s">
        <v>320</v>
      </c>
      <c r="E370" t="s">
        <v>321</v>
      </c>
      <c r="F370" t="s">
        <v>550</v>
      </c>
      <c r="G370" t="s">
        <v>244</v>
      </c>
      <c r="H370" t="s">
        <v>349</v>
      </c>
      <c r="I370" t="s">
        <v>198</v>
      </c>
      <c r="J370" s="12">
        <v>0.8</v>
      </c>
      <c r="K370" s="85">
        <v>19.89</v>
      </c>
      <c r="L370" t="s">
        <v>190</v>
      </c>
      <c r="M370" t="s">
        <v>191</v>
      </c>
      <c r="N370" t="s">
        <v>0</v>
      </c>
    </row>
    <row r="371" spans="1:14">
      <c r="A371" s="84">
        <v>44596</v>
      </c>
      <c r="B371" t="s">
        <v>240</v>
      </c>
      <c r="C371" t="s">
        <v>893</v>
      </c>
      <c r="D371" t="s">
        <v>322</v>
      </c>
      <c r="E371" t="s">
        <v>323</v>
      </c>
      <c r="F371" t="s">
        <v>879</v>
      </c>
      <c r="G371" t="s">
        <v>244</v>
      </c>
      <c r="H371" t="s">
        <v>349</v>
      </c>
      <c r="I371" t="s">
        <v>198</v>
      </c>
      <c r="J371" s="12">
        <v>1628.1</v>
      </c>
      <c r="K371" s="85">
        <v>40474.57</v>
      </c>
      <c r="L371" t="s">
        <v>190</v>
      </c>
      <c r="M371" t="s">
        <v>191</v>
      </c>
      <c r="N371" t="s">
        <v>0</v>
      </c>
    </row>
    <row r="372" spans="1:14">
      <c r="A372" s="84">
        <v>44596</v>
      </c>
      <c r="B372" t="s">
        <v>240</v>
      </c>
      <c r="C372" t="s">
        <v>893</v>
      </c>
      <c r="D372" t="s">
        <v>322</v>
      </c>
      <c r="E372" t="s">
        <v>323</v>
      </c>
      <c r="F372" t="s">
        <v>550</v>
      </c>
      <c r="G372" t="s">
        <v>244</v>
      </c>
      <c r="H372" t="s">
        <v>349</v>
      </c>
      <c r="I372" t="s">
        <v>198</v>
      </c>
      <c r="J372" s="12">
        <v>0.4</v>
      </c>
      <c r="K372" s="85">
        <v>9.94</v>
      </c>
      <c r="L372" t="s">
        <v>190</v>
      </c>
      <c r="M372" t="s">
        <v>191</v>
      </c>
      <c r="N372" t="s">
        <v>0</v>
      </c>
    </row>
    <row r="373" spans="1:14">
      <c r="A373" s="84">
        <v>44596</v>
      </c>
      <c r="B373" t="s">
        <v>240</v>
      </c>
      <c r="C373" t="s">
        <v>894</v>
      </c>
      <c r="D373" t="s">
        <v>324</v>
      </c>
      <c r="E373" t="s">
        <v>325</v>
      </c>
      <c r="F373" t="s">
        <v>879</v>
      </c>
      <c r="G373" t="s">
        <v>244</v>
      </c>
      <c r="H373" t="s">
        <v>349</v>
      </c>
      <c r="I373" t="s">
        <v>198</v>
      </c>
      <c r="J373" s="12">
        <v>783.9</v>
      </c>
      <c r="K373" s="85">
        <v>19487.75</v>
      </c>
      <c r="L373" t="s">
        <v>190</v>
      </c>
      <c r="M373" t="s">
        <v>191</v>
      </c>
      <c r="N373" t="s">
        <v>0</v>
      </c>
    </row>
    <row r="374" spans="1:14">
      <c r="A374" s="84">
        <v>44596</v>
      </c>
      <c r="B374" t="s">
        <v>240</v>
      </c>
      <c r="C374" t="s">
        <v>894</v>
      </c>
      <c r="D374" t="s">
        <v>324</v>
      </c>
      <c r="E374" t="s">
        <v>325</v>
      </c>
      <c r="F374" t="s">
        <v>550</v>
      </c>
      <c r="G374" t="s">
        <v>244</v>
      </c>
      <c r="H374" t="s">
        <v>349</v>
      </c>
      <c r="I374" t="s">
        <v>198</v>
      </c>
      <c r="J374" s="12">
        <v>0.1</v>
      </c>
      <c r="K374" s="85">
        <v>2.4900000000000002</v>
      </c>
      <c r="L374" t="s">
        <v>190</v>
      </c>
      <c r="M374" t="s">
        <v>191</v>
      </c>
      <c r="N374" t="s">
        <v>0</v>
      </c>
    </row>
    <row r="375" spans="1:14">
      <c r="A375" s="84">
        <v>44596</v>
      </c>
      <c r="B375" t="s">
        <v>240</v>
      </c>
      <c r="C375" t="s">
        <v>895</v>
      </c>
      <c r="D375" t="s">
        <v>326</v>
      </c>
      <c r="E375" t="s">
        <v>327</v>
      </c>
      <c r="F375" t="s">
        <v>879</v>
      </c>
      <c r="G375" t="s">
        <v>244</v>
      </c>
      <c r="H375" t="s">
        <v>349</v>
      </c>
      <c r="I375" t="s">
        <v>198</v>
      </c>
      <c r="J375" s="12">
        <v>964.8</v>
      </c>
      <c r="K375" s="85">
        <v>23984.93</v>
      </c>
      <c r="L375" t="s">
        <v>190</v>
      </c>
      <c r="M375" t="s">
        <v>191</v>
      </c>
      <c r="N375" t="s">
        <v>0</v>
      </c>
    </row>
    <row r="376" spans="1:14">
      <c r="A376" s="84">
        <v>44596</v>
      </c>
      <c r="B376" t="s">
        <v>240</v>
      </c>
      <c r="C376" t="s">
        <v>895</v>
      </c>
      <c r="D376" t="s">
        <v>326</v>
      </c>
      <c r="E376" t="s">
        <v>327</v>
      </c>
      <c r="F376" t="s">
        <v>550</v>
      </c>
      <c r="G376" t="s">
        <v>244</v>
      </c>
      <c r="H376" t="s">
        <v>349</v>
      </c>
      <c r="I376" t="s">
        <v>198</v>
      </c>
      <c r="J376" s="12">
        <v>0.2</v>
      </c>
      <c r="K376" s="85">
        <v>4.97</v>
      </c>
      <c r="L376" t="s">
        <v>190</v>
      </c>
      <c r="M376" t="s">
        <v>191</v>
      </c>
      <c r="N376" t="s">
        <v>0</v>
      </c>
    </row>
    <row r="377" spans="1:14">
      <c r="A377" s="84">
        <v>44596</v>
      </c>
      <c r="B377" t="s">
        <v>240</v>
      </c>
      <c r="C377" t="s">
        <v>896</v>
      </c>
      <c r="D377" t="s">
        <v>328</v>
      </c>
      <c r="E377" t="s">
        <v>329</v>
      </c>
      <c r="F377" t="s">
        <v>879</v>
      </c>
      <c r="G377" t="s">
        <v>244</v>
      </c>
      <c r="H377" t="s">
        <v>349</v>
      </c>
      <c r="I377" t="s">
        <v>198</v>
      </c>
      <c r="J377" s="12">
        <v>904.5</v>
      </c>
      <c r="K377" s="85">
        <v>22485.87</v>
      </c>
      <c r="L377" t="s">
        <v>190</v>
      </c>
      <c r="M377" t="s">
        <v>191</v>
      </c>
      <c r="N377" t="s">
        <v>0</v>
      </c>
    </row>
    <row r="378" spans="1:14">
      <c r="A378" s="84">
        <v>44596</v>
      </c>
      <c r="B378" t="s">
        <v>240</v>
      </c>
      <c r="C378" t="s">
        <v>897</v>
      </c>
      <c r="D378" t="s">
        <v>330</v>
      </c>
      <c r="E378" t="s">
        <v>331</v>
      </c>
      <c r="F378" t="s">
        <v>879</v>
      </c>
      <c r="G378" t="s">
        <v>244</v>
      </c>
      <c r="H378" t="s">
        <v>349</v>
      </c>
      <c r="I378" t="s">
        <v>198</v>
      </c>
      <c r="J378" s="12">
        <v>422.1</v>
      </c>
      <c r="K378" s="85">
        <v>10493.41</v>
      </c>
      <c r="L378" t="s">
        <v>190</v>
      </c>
      <c r="M378" t="s">
        <v>191</v>
      </c>
      <c r="N378" t="s">
        <v>0</v>
      </c>
    </row>
    <row r="379" spans="1:14">
      <c r="A379" s="84">
        <v>44596</v>
      </c>
      <c r="B379" t="s">
        <v>240</v>
      </c>
      <c r="C379" t="s">
        <v>897</v>
      </c>
      <c r="D379" t="s">
        <v>330</v>
      </c>
      <c r="E379" t="s">
        <v>331</v>
      </c>
      <c r="F379" t="s">
        <v>550</v>
      </c>
      <c r="G379" t="s">
        <v>244</v>
      </c>
      <c r="H379" t="s">
        <v>349</v>
      </c>
      <c r="I379" t="s">
        <v>198</v>
      </c>
      <c r="J379" s="12">
        <v>0.9</v>
      </c>
      <c r="K379" s="85">
        <v>22.37</v>
      </c>
      <c r="L379" t="s">
        <v>190</v>
      </c>
      <c r="M379" t="s">
        <v>191</v>
      </c>
      <c r="N379" t="s">
        <v>0</v>
      </c>
    </row>
    <row r="380" spans="1:14">
      <c r="A380" s="84">
        <v>44596</v>
      </c>
      <c r="B380" t="s">
        <v>240</v>
      </c>
      <c r="C380" t="s">
        <v>898</v>
      </c>
      <c r="D380" t="s">
        <v>384</v>
      </c>
      <c r="E380" t="s">
        <v>385</v>
      </c>
      <c r="F380" t="s">
        <v>879</v>
      </c>
      <c r="G380" t="s">
        <v>244</v>
      </c>
      <c r="H380" t="s">
        <v>349</v>
      </c>
      <c r="I380" t="s">
        <v>198</v>
      </c>
      <c r="J380" s="12">
        <v>783.9</v>
      </c>
      <c r="K380" s="85">
        <v>19487.75</v>
      </c>
      <c r="L380" t="s">
        <v>190</v>
      </c>
      <c r="M380" t="s">
        <v>191</v>
      </c>
      <c r="N380" t="s">
        <v>0</v>
      </c>
    </row>
    <row r="381" spans="1:14">
      <c r="A381" s="84">
        <v>44596</v>
      </c>
      <c r="B381" t="s">
        <v>240</v>
      </c>
      <c r="C381" t="s">
        <v>898</v>
      </c>
      <c r="D381" t="s">
        <v>384</v>
      </c>
      <c r="E381" t="s">
        <v>385</v>
      </c>
      <c r="F381" t="s">
        <v>550</v>
      </c>
      <c r="G381" t="s">
        <v>244</v>
      </c>
      <c r="H381" t="s">
        <v>349</v>
      </c>
      <c r="I381" t="s">
        <v>198</v>
      </c>
      <c r="J381" s="12">
        <v>0.1</v>
      </c>
      <c r="K381" s="85">
        <v>2.4900000000000002</v>
      </c>
      <c r="L381" t="s">
        <v>190</v>
      </c>
      <c r="M381" t="s">
        <v>191</v>
      </c>
      <c r="N381" t="s">
        <v>0</v>
      </c>
    </row>
    <row r="382" spans="1:14">
      <c r="A382" s="84">
        <v>44596</v>
      </c>
      <c r="B382" t="s">
        <v>240</v>
      </c>
      <c r="C382" t="s">
        <v>899</v>
      </c>
      <c r="D382" t="s">
        <v>388</v>
      </c>
      <c r="E382" t="s">
        <v>389</v>
      </c>
      <c r="F382" t="s">
        <v>879</v>
      </c>
      <c r="G382" t="s">
        <v>244</v>
      </c>
      <c r="H382" t="s">
        <v>349</v>
      </c>
      <c r="I382" t="s">
        <v>198</v>
      </c>
      <c r="J382" s="12">
        <v>783.9</v>
      </c>
      <c r="K382" s="85">
        <v>19487.75</v>
      </c>
      <c r="L382" t="s">
        <v>190</v>
      </c>
      <c r="M382" t="s">
        <v>191</v>
      </c>
      <c r="N382" t="s">
        <v>0</v>
      </c>
    </row>
    <row r="383" spans="1:14">
      <c r="A383" s="84">
        <v>44596</v>
      </c>
      <c r="B383" t="s">
        <v>240</v>
      </c>
      <c r="C383" t="s">
        <v>899</v>
      </c>
      <c r="D383" t="s">
        <v>388</v>
      </c>
      <c r="E383" t="s">
        <v>389</v>
      </c>
      <c r="F383" t="s">
        <v>550</v>
      </c>
      <c r="G383" t="s">
        <v>244</v>
      </c>
      <c r="H383" t="s">
        <v>349</v>
      </c>
      <c r="I383" t="s">
        <v>198</v>
      </c>
      <c r="J383" s="12">
        <v>0.6</v>
      </c>
      <c r="K383" s="85">
        <v>14.92</v>
      </c>
      <c r="L383" t="s">
        <v>190</v>
      </c>
      <c r="M383" t="s">
        <v>191</v>
      </c>
      <c r="N383" t="s">
        <v>0</v>
      </c>
    </row>
    <row r="384" spans="1:14">
      <c r="A384" s="84">
        <v>44596</v>
      </c>
      <c r="B384" t="s">
        <v>240</v>
      </c>
      <c r="C384" t="s">
        <v>900</v>
      </c>
      <c r="D384" t="s">
        <v>386</v>
      </c>
      <c r="E384" t="s">
        <v>387</v>
      </c>
      <c r="F384" t="s">
        <v>879</v>
      </c>
      <c r="G384" t="s">
        <v>244</v>
      </c>
      <c r="H384" t="s">
        <v>349</v>
      </c>
      <c r="I384" t="s">
        <v>198</v>
      </c>
      <c r="J384" s="12">
        <v>422.1</v>
      </c>
      <c r="K384" s="85">
        <v>10493.41</v>
      </c>
      <c r="L384" t="s">
        <v>190</v>
      </c>
      <c r="M384" t="s">
        <v>191</v>
      </c>
      <c r="N384" t="s">
        <v>0</v>
      </c>
    </row>
    <row r="385" spans="1:14">
      <c r="A385" s="84">
        <v>44596</v>
      </c>
      <c r="B385" t="s">
        <v>240</v>
      </c>
      <c r="C385" t="s">
        <v>900</v>
      </c>
      <c r="D385" t="s">
        <v>386</v>
      </c>
      <c r="E385" t="s">
        <v>387</v>
      </c>
      <c r="F385" t="s">
        <v>550</v>
      </c>
      <c r="G385" t="s">
        <v>244</v>
      </c>
      <c r="H385" t="s">
        <v>349</v>
      </c>
      <c r="I385" t="s">
        <v>198</v>
      </c>
      <c r="J385" s="12">
        <v>0.9</v>
      </c>
      <c r="K385" s="85">
        <v>22.37</v>
      </c>
      <c r="L385" t="s">
        <v>190</v>
      </c>
      <c r="M385" t="s">
        <v>191</v>
      </c>
      <c r="N385" t="s">
        <v>0</v>
      </c>
    </row>
    <row r="386" spans="1:14">
      <c r="A386" s="84">
        <v>44596</v>
      </c>
      <c r="B386" t="s">
        <v>240</v>
      </c>
      <c r="C386" t="s">
        <v>901</v>
      </c>
      <c r="D386" t="s">
        <v>332</v>
      </c>
      <c r="E386" t="s">
        <v>333</v>
      </c>
      <c r="F386" t="s">
        <v>879</v>
      </c>
      <c r="G386" t="s">
        <v>244</v>
      </c>
      <c r="H386" t="s">
        <v>349</v>
      </c>
      <c r="I386" t="s">
        <v>198</v>
      </c>
      <c r="J386" s="12">
        <v>663.3</v>
      </c>
      <c r="K386" s="85">
        <v>16489.64</v>
      </c>
      <c r="L386" t="s">
        <v>190</v>
      </c>
      <c r="M386" t="s">
        <v>191</v>
      </c>
      <c r="N386" t="s">
        <v>0</v>
      </c>
    </row>
    <row r="387" spans="1:14">
      <c r="A387" s="84">
        <v>44596</v>
      </c>
      <c r="B387" t="s">
        <v>240</v>
      </c>
      <c r="C387" t="s">
        <v>901</v>
      </c>
      <c r="D387" t="s">
        <v>332</v>
      </c>
      <c r="E387" t="s">
        <v>333</v>
      </c>
      <c r="F387" t="s">
        <v>550</v>
      </c>
      <c r="G387" t="s">
        <v>244</v>
      </c>
      <c r="H387" t="s">
        <v>349</v>
      </c>
      <c r="I387" t="s">
        <v>198</v>
      </c>
      <c r="J387" s="12">
        <v>0.7</v>
      </c>
      <c r="K387" s="85">
        <v>17.399999999999999</v>
      </c>
      <c r="L387" t="s">
        <v>190</v>
      </c>
      <c r="M387" t="s">
        <v>191</v>
      </c>
      <c r="N387" t="s">
        <v>0</v>
      </c>
    </row>
    <row r="388" spans="1:14">
      <c r="A388" s="84">
        <v>44596</v>
      </c>
      <c r="B388" t="s">
        <v>240</v>
      </c>
      <c r="C388" t="s">
        <v>902</v>
      </c>
      <c r="D388" t="s">
        <v>390</v>
      </c>
      <c r="E388" t="s">
        <v>391</v>
      </c>
      <c r="F388" t="s">
        <v>879</v>
      </c>
      <c r="G388" t="s">
        <v>244</v>
      </c>
      <c r="H388" t="s">
        <v>349</v>
      </c>
      <c r="I388" t="s">
        <v>198</v>
      </c>
      <c r="J388" s="12">
        <v>603</v>
      </c>
      <c r="K388" s="85">
        <v>14990.58</v>
      </c>
      <c r="L388" t="s">
        <v>190</v>
      </c>
      <c r="M388" t="s">
        <v>191</v>
      </c>
      <c r="N388" t="s">
        <v>0</v>
      </c>
    </row>
    <row r="389" spans="1:14">
      <c r="A389" s="84">
        <v>44596</v>
      </c>
      <c r="B389" t="s">
        <v>240</v>
      </c>
      <c r="C389" t="s">
        <v>903</v>
      </c>
      <c r="D389" t="s">
        <v>334</v>
      </c>
      <c r="E389" t="s">
        <v>335</v>
      </c>
      <c r="F389" t="s">
        <v>879</v>
      </c>
      <c r="G389" t="s">
        <v>244</v>
      </c>
      <c r="H389" t="s">
        <v>349</v>
      </c>
      <c r="I389" t="s">
        <v>198</v>
      </c>
      <c r="J389" s="12">
        <v>663.3</v>
      </c>
      <c r="K389" s="85">
        <v>16489.64</v>
      </c>
      <c r="L389" t="s">
        <v>190</v>
      </c>
      <c r="M389" t="s">
        <v>191</v>
      </c>
      <c r="N389" t="s">
        <v>0</v>
      </c>
    </row>
    <row r="390" spans="1:14">
      <c r="A390" s="84">
        <v>44596</v>
      </c>
      <c r="B390" t="s">
        <v>240</v>
      </c>
      <c r="C390" t="s">
        <v>903</v>
      </c>
      <c r="D390" t="s">
        <v>334</v>
      </c>
      <c r="E390" t="s">
        <v>335</v>
      </c>
      <c r="F390" t="s">
        <v>550</v>
      </c>
      <c r="G390" t="s">
        <v>244</v>
      </c>
      <c r="H390" t="s">
        <v>349</v>
      </c>
      <c r="I390" t="s">
        <v>198</v>
      </c>
      <c r="J390" s="12">
        <v>0.2</v>
      </c>
      <c r="K390" s="85">
        <v>4.97</v>
      </c>
      <c r="L390" t="s">
        <v>190</v>
      </c>
      <c r="M390" t="s">
        <v>191</v>
      </c>
      <c r="N390" t="s">
        <v>0</v>
      </c>
    </row>
    <row r="391" spans="1:14">
      <c r="A391" s="84">
        <v>44596</v>
      </c>
      <c r="B391" t="s">
        <v>240</v>
      </c>
      <c r="C391" t="s">
        <v>904</v>
      </c>
      <c r="D391" t="s">
        <v>336</v>
      </c>
      <c r="E391" t="s">
        <v>337</v>
      </c>
      <c r="F391" t="s">
        <v>879</v>
      </c>
      <c r="G391" t="s">
        <v>244</v>
      </c>
      <c r="H391" t="s">
        <v>349</v>
      </c>
      <c r="I391" t="s">
        <v>198</v>
      </c>
      <c r="J391" s="12">
        <v>783.9</v>
      </c>
      <c r="K391" s="85">
        <v>19487.75</v>
      </c>
      <c r="L391" t="s">
        <v>190</v>
      </c>
      <c r="M391" t="s">
        <v>191</v>
      </c>
      <c r="N391" t="s">
        <v>0</v>
      </c>
    </row>
    <row r="392" spans="1:14">
      <c r="A392" s="84">
        <v>44596</v>
      </c>
      <c r="B392" t="s">
        <v>240</v>
      </c>
      <c r="C392" t="s">
        <v>904</v>
      </c>
      <c r="D392" t="s">
        <v>336</v>
      </c>
      <c r="E392" t="s">
        <v>337</v>
      </c>
      <c r="F392" t="s">
        <v>550</v>
      </c>
      <c r="G392" t="s">
        <v>244</v>
      </c>
      <c r="H392" t="s">
        <v>349</v>
      </c>
      <c r="I392" t="s">
        <v>198</v>
      </c>
      <c r="J392" s="12">
        <v>0.6</v>
      </c>
      <c r="K392" s="85">
        <v>14.92</v>
      </c>
      <c r="L392" t="s">
        <v>190</v>
      </c>
      <c r="M392" t="s">
        <v>191</v>
      </c>
      <c r="N392" t="s">
        <v>0</v>
      </c>
    </row>
    <row r="393" spans="1:14">
      <c r="A393" s="84">
        <v>44596</v>
      </c>
      <c r="B393" t="s">
        <v>240</v>
      </c>
      <c r="C393" t="s">
        <v>905</v>
      </c>
      <c r="D393" t="s">
        <v>342</v>
      </c>
      <c r="E393" t="s">
        <v>343</v>
      </c>
      <c r="F393" t="s">
        <v>879</v>
      </c>
      <c r="G393" t="s">
        <v>244</v>
      </c>
      <c r="H393" t="s">
        <v>349</v>
      </c>
      <c r="I393" t="s">
        <v>198</v>
      </c>
      <c r="J393" s="12">
        <v>1145.7</v>
      </c>
      <c r="K393" s="85">
        <v>28482.1</v>
      </c>
      <c r="L393" t="s">
        <v>190</v>
      </c>
      <c r="M393" t="s">
        <v>191</v>
      </c>
      <c r="N393" t="s">
        <v>0</v>
      </c>
    </row>
    <row r="394" spans="1:14">
      <c r="A394" s="84">
        <v>44596</v>
      </c>
      <c r="B394" t="s">
        <v>240</v>
      </c>
      <c r="C394" t="s">
        <v>905</v>
      </c>
      <c r="D394" t="s">
        <v>342</v>
      </c>
      <c r="E394" t="s">
        <v>343</v>
      </c>
      <c r="F394" t="s">
        <v>550</v>
      </c>
      <c r="G394" t="s">
        <v>244</v>
      </c>
      <c r="H394" t="s">
        <v>349</v>
      </c>
      <c r="I394" t="s">
        <v>198</v>
      </c>
      <c r="J394" s="12">
        <v>0.3</v>
      </c>
      <c r="K394" s="85">
        <v>7.46</v>
      </c>
      <c r="L394" t="s">
        <v>190</v>
      </c>
      <c r="M394" t="s">
        <v>191</v>
      </c>
      <c r="N394" t="s">
        <v>0</v>
      </c>
    </row>
    <row r="395" spans="1:14">
      <c r="A395" s="84">
        <v>44596</v>
      </c>
      <c r="B395" t="s">
        <v>240</v>
      </c>
      <c r="C395" t="s">
        <v>906</v>
      </c>
      <c r="D395" t="s">
        <v>338</v>
      </c>
      <c r="E395" t="s">
        <v>339</v>
      </c>
      <c r="F395" t="s">
        <v>879</v>
      </c>
      <c r="G395" t="s">
        <v>244</v>
      </c>
      <c r="H395" t="s">
        <v>349</v>
      </c>
      <c r="I395" t="s">
        <v>198</v>
      </c>
      <c r="J395" s="12">
        <v>1809</v>
      </c>
      <c r="K395" s="85">
        <v>44971.74</v>
      </c>
      <c r="L395" t="s">
        <v>190</v>
      </c>
      <c r="M395" t="s">
        <v>191</v>
      </c>
      <c r="N395" t="s">
        <v>0</v>
      </c>
    </row>
    <row r="396" spans="1:14">
      <c r="A396" s="84">
        <v>44596</v>
      </c>
      <c r="B396" t="s">
        <v>240</v>
      </c>
      <c r="C396" t="s">
        <v>906</v>
      </c>
      <c r="D396" t="s">
        <v>338</v>
      </c>
      <c r="E396" t="s">
        <v>339</v>
      </c>
      <c r="F396" t="s">
        <v>550</v>
      </c>
      <c r="G396" t="s">
        <v>244</v>
      </c>
      <c r="H396" t="s">
        <v>349</v>
      </c>
      <c r="I396" t="s">
        <v>198</v>
      </c>
      <c r="J396" s="12">
        <v>0.5</v>
      </c>
      <c r="K396" s="85">
        <v>12.43</v>
      </c>
      <c r="L396" t="s">
        <v>190</v>
      </c>
      <c r="M396" t="s">
        <v>191</v>
      </c>
      <c r="N396" t="s">
        <v>0</v>
      </c>
    </row>
    <row r="397" spans="1:14">
      <c r="A397" s="84">
        <v>44596</v>
      </c>
      <c r="B397" t="s">
        <v>240</v>
      </c>
      <c r="C397" t="s">
        <v>907</v>
      </c>
      <c r="D397" t="s">
        <v>340</v>
      </c>
      <c r="E397" t="s">
        <v>341</v>
      </c>
      <c r="F397" t="s">
        <v>879</v>
      </c>
      <c r="G397" t="s">
        <v>244</v>
      </c>
      <c r="H397" t="s">
        <v>349</v>
      </c>
      <c r="I397" t="s">
        <v>198</v>
      </c>
      <c r="J397" s="12">
        <v>1386.9</v>
      </c>
      <c r="K397" s="85">
        <v>34478.33</v>
      </c>
      <c r="L397" t="s">
        <v>190</v>
      </c>
      <c r="M397" t="s">
        <v>191</v>
      </c>
      <c r="N397" t="s">
        <v>0</v>
      </c>
    </row>
    <row r="398" spans="1:14">
      <c r="A398" s="84">
        <v>44596</v>
      </c>
      <c r="B398" t="s">
        <v>240</v>
      </c>
      <c r="C398" t="s">
        <v>907</v>
      </c>
      <c r="D398" t="s">
        <v>340</v>
      </c>
      <c r="E398" t="s">
        <v>341</v>
      </c>
      <c r="F398" t="s">
        <v>550</v>
      </c>
      <c r="G398" t="s">
        <v>244</v>
      </c>
      <c r="H398" t="s">
        <v>349</v>
      </c>
      <c r="I398" t="s">
        <v>198</v>
      </c>
      <c r="J398" s="12">
        <v>0.1</v>
      </c>
      <c r="K398" s="85">
        <v>2.4900000000000002</v>
      </c>
      <c r="L398" t="s">
        <v>190</v>
      </c>
      <c r="M398" t="s">
        <v>191</v>
      </c>
      <c r="N398" t="s">
        <v>0</v>
      </c>
    </row>
    <row r="399" spans="1:14">
      <c r="A399" s="84">
        <v>44596</v>
      </c>
      <c r="B399" t="s">
        <v>240</v>
      </c>
      <c r="C399" t="s">
        <v>908</v>
      </c>
      <c r="D399" t="s">
        <v>347</v>
      </c>
      <c r="E399" t="s">
        <v>348</v>
      </c>
      <c r="F399" t="s">
        <v>909</v>
      </c>
      <c r="G399" t="s">
        <v>244</v>
      </c>
      <c r="H399" t="s">
        <v>349</v>
      </c>
      <c r="J399" s="12">
        <v>0</v>
      </c>
      <c r="K399" s="85">
        <v>7500</v>
      </c>
      <c r="L399" t="s">
        <v>190</v>
      </c>
      <c r="M399" t="s">
        <v>191</v>
      </c>
      <c r="N399" t="s">
        <v>0</v>
      </c>
    </row>
    <row r="400" spans="1:14">
      <c r="A400" s="84">
        <v>44596</v>
      </c>
      <c r="B400" t="s">
        <v>240</v>
      </c>
      <c r="C400" t="s">
        <v>908</v>
      </c>
      <c r="D400" t="s">
        <v>347</v>
      </c>
      <c r="E400" t="s">
        <v>348</v>
      </c>
      <c r="F400" t="s">
        <v>243</v>
      </c>
      <c r="G400" t="s">
        <v>244</v>
      </c>
      <c r="H400" t="s">
        <v>189</v>
      </c>
      <c r="J400" s="12">
        <v>0</v>
      </c>
      <c r="K400" s="85">
        <v>270</v>
      </c>
      <c r="L400" t="s">
        <v>190</v>
      </c>
      <c r="M400" t="s">
        <v>191</v>
      </c>
      <c r="N400" t="s">
        <v>0</v>
      </c>
    </row>
    <row r="401" spans="1:14">
      <c r="A401" s="84">
        <v>44596</v>
      </c>
      <c r="B401" t="s">
        <v>240</v>
      </c>
      <c r="C401" t="s">
        <v>910</v>
      </c>
      <c r="D401" t="s">
        <v>241</v>
      </c>
      <c r="E401" t="s">
        <v>242</v>
      </c>
      <c r="F401" t="s">
        <v>909</v>
      </c>
      <c r="G401" t="s">
        <v>244</v>
      </c>
      <c r="H401" t="s">
        <v>349</v>
      </c>
      <c r="J401" s="12">
        <v>0</v>
      </c>
      <c r="K401" s="85">
        <v>57000</v>
      </c>
      <c r="L401" t="s">
        <v>190</v>
      </c>
      <c r="M401" t="s">
        <v>191</v>
      </c>
      <c r="N401" t="s">
        <v>0</v>
      </c>
    </row>
    <row r="402" spans="1:14">
      <c r="A402" s="84">
        <v>44596</v>
      </c>
      <c r="B402" t="s">
        <v>240</v>
      </c>
      <c r="C402" t="s">
        <v>910</v>
      </c>
      <c r="D402" t="s">
        <v>241</v>
      </c>
      <c r="E402" t="s">
        <v>242</v>
      </c>
      <c r="F402" t="s">
        <v>243</v>
      </c>
      <c r="G402" t="s">
        <v>244</v>
      </c>
      <c r="H402" t="s">
        <v>189</v>
      </c>
      <c r="J402" s="12">
        <v>0</v>
      </c>
      <c r="K402" s="85">
        <v>4590</v>
      </c>
      <c r="L402" t="s">
        <v>190</v>
      </c>
      <c r="M402" t="s">
        <v>191</v>
      </c>
      <c r="N402" t="s">
        <v>0</v>
      </c>
    </row>
    <row r="403" spans="1:14">
      <c r="A403" s="84">
        <v>44596</v>
      </c>
      <c r="B403" t="s">
        <v>240</v>
      </c>
      <c r="C403" t="s">
        <v>911</v>
      </c>
      <c r="D403" t="s">
        <v>245</v>
      </c>
      <c r="E403" t="s">
        <v>246</v>
      </c>
      <c r="F403" t="s">
        <v>909</v>
      </c>
      <c r="G403" t="s">
        <v>244</v>
      </c>
      <c r="H403" t="s">
        <v>349</v>
      </c>
      <c r="J403" s="12">
        <v>0</v>
      </c>
      <c r="K403" s="85">
        <v>36000</v>
      </c>
      <c r="L403" t="s">
        <v>190</v>
      </c>
      <c r="M403" t="s">
        <v>191</v>
      </c>
      <c r="N403" t="s">
        <v>0</v>
      </c>
    </row>
    <row r="404" spans="1:14">
      <c r="A404" s="84">
        <v>44596</v>
      </c>
      <c r="B404" t="s">
        <v>240</v>
      </c>
      <c r="C404" t="s">
        <v>911</v>
      </c>
      <c r="D404" t="s">
        <v>245</v>
      </c>
      <c r="E404" t="s">
        <v>246</v>
      </c>
      <c r="F404" t="s">
        <v>243</v>
      </c>
      <c r="G404" t="s">
        <v>244</v>
      </c>
      <c r="H404" t="s">
        <v>189</v>
      </c>
      <c r="J404" s="12">
        <v>0</v>
      </c>
      <c r="K404" s="85">
        <v>4590</v>
      </c>
      <c r="L404" t="s">
        <v>190</v>
      </c>
      <c r="M404" t="s">
        <v>191</v>
      </c>
      <c r="N404" t="s">
        <v>0</v>
      </c>
    </row>
    <row r="405" spans="1:14">
      <c r="A405" s="84">
        <v>44596</v>
      </c>
      <c r="B405" t="s">
        <v>240</v>
      </c>
      <c r="C405" t="s">
        <v>912</v>
      </c>
      <c r="D405" t="s">
        <v>350</v>
      </c>
      <c r="E405" t="s">
        <v>351</v>
      </c>
      <c r="F405" t="s">
        <v>909</v>
      </c>
      <c r="G405" t="s">
        <v>244</v>
      </c>
      <c r="H405" t="s">
        <v>349</v>
      </c>
      <c r="J405" s="12">
        <v>0</v>
      </c>
      <c r="K405" s="85">
        <v>18000</v>
      </c>
      <c r="L405" t="s">
        <v>190</v>
      </c>
      <c r="M405" t="s">
        <v>191</v>
      </c>
      <c r="N405" t="s">
        <v>0</v>
      </c>
    </row>
    <row r="406" spans="1:14">
      <c r="A406" s="84">
        <v>44596</v>
      </c>
      <c r="B406" t="s">
        <v>240</v>
      </c>
      <c r="C406" t="s">
        <v>912</v>
      </c>
      <c r="D406" t="s">
        <v>350</v>
      </c>
      <c r="E406" t="s">
        <v>351</v>
      </c>
      <c r="F406" t="s">
        <v>243</v>
      </c>
      <c r="G406" t="s">
        <v>244</v>
      </c>
      <c r="H406" t="s">
        <v>189</v>
      </c>
      <c r="J406" s="12">
        <v>0</v>
      </c>
      <c r="K406" s="85">
        <v>540</v>
      </c>
      <c r="L406" t="s">
        <v>190</v>
      </c>
      <c r="M406" t="s">
        <v>191</v>
      </c>
      <c r="N406" t="s">
        <v>0</v>
      </c>
    </row>
    <row r="407" spans="1:14">
      <c r="A407" s="84">
        <v>44596</v>
      </c>
      <c r="B407" t="s">
        <v>240</v>
      </c>
      <c r="C407" t="s">
        <v>913</v>
      </c>
      <c r="D407" t="s">
        <v>247</v>
      </c>
      <c r="E407" t="s">
        <v>248</v>
      </c>
      <c r="F407" t="s">
        <v>909</v>
      </c>
      <c r="G407" t="s">
        <v>244</v>
      </c>
      <c r="H407" t="s">
        <v>349</v>
      </c>
      <c r="J407" s="12">
        <v>0</v>
      </c>
      <c r="K407" s="85">
        <v>45000</v>
      </c>
      <c r="L407" t="s">
        <v>190</v>
      </c>
      <c r="M407" t="s">
        <v>191</v>
      </c>
      <c r="N407" t="s">
        <v>0</v>
      </c>
    </row>
    <row r="408" spans="1:14">
      <c r="A408" s="84">
        <v>44596</v>
      </c>
      <c r="B408" t="s">
        <v>240</v>
      </c>
      <c r="C408" t="s">
        <v>913</v>
      </c>
      <c r="D408" t="s">
        <v>247</v>
      </c>
      <c r="E408" t="s">
        <v>248</v>
      </c>
      <c r="F408" t="s">
        <v>243</v>
      </c>
      <c r="G408" t="s">
        <v>244</v>
      </c>
      <c r="H408" t="s">
        <v>189</v>
      </c>
      <c r="J408" s="12">
        <v>0</v>
      </c>
      <c r="K408" s="85">
        <v>2160</v>
      </c>
      <c r="L408" t="s">
        <v>190</v>
      </c>
      <c r="M408" t="s">
        <v>191</v>
      </c>
      <c r="N408" t="s">
        <v>0</v>
      </c>
    </row>
    <row r="409" spans="1:14">
      <c r="A409" s="84">
        <v>44596</v>
      </c>
      <c r="B409" t="s">
        <v>240</v>
      </c>
      <c r="C409" t="s">
        <v>914</v>
      </c>
      <c r="D409" t="s">
        <v>352</v>
      </c>
      <c r="E409" t="s">
        <v>353</v>
      </c>
      <c r="F409" t="s">
        <v>909</v>
      </c>
      <c r="G409" t="s">
        <v>244</v>
      </c>
      <c r="H409" t="s">
        <v>349</v>
      </c>
      <c r="J409" s="12">
        <v>0</v>
      </c>
      <c r="K409" s="85">
        <v>22500</v>
      </c>
      <c r="L409" t="s">
        <v>190</v>
      </c>
      <c r="M409" t="s">
        <v>191</v>
      </c>
      <c r="N409" t="s">
        <v>0</v>
      </c>
    </row>
    <row r="410" spans="1:14">
      <c r="A410" s="84">
        <v>44596</v>
      </c>
      <c r="B410" t="s">
        <v>240</v>
      </c>
      <c r="C410" t="s">
        <v>914</v>
      </c>
      <c r="D410" t="s">
        <v>352</v>
      </c>
      <c r="E410" t="s">
        <v>353</v>
      </c>
      <c r="F410" t="s">
        <v>243</v>
      </c>
      <c r="G410" t="s">
        <v>244</v>
      </c>
      <c r="H410" t="s">
        <v>189</v>
      </c>
      <c r="J410" s="12">
        <v>0</v>
      </c>
      <c r="K410" s="85">
        <v>270</v>
      </c>
      <c r="L410" t="s">
        <v>190</v>
      </c>
      <c r="M410" t="s">
        <v>191</v>
      </c>
      <c r="N410" t="s">
        <v>0</v>
      </c>
    </row>
    <row r="411" spans="1:14">
      <c r="A411" s="84">
        <v>44596</v>
      </c>
      <c r="B411" t="s">
        <v>240</v>
      </c>
      <c r="C411" t="s">
        <v>915</v>
      </c>
      <c r="D411" t="s">
        <v>356</v>
      </c>
      <c r="E411" t="s">
        <v>357</v>
      </c>
      <c r="F411" t="s">
        <v>909</v>
      </c>
      <c r="G411" t="s">
        <v>244</v>
      </c>
      <c r="H411" t="s">
        <v>349</v>
      </c>
      <c r="J411" s="12">
        <v>0</v>
      </c>
      <c r="K411" s="85">
        <v>36000</v>
      </c>
      <c r="L411" t="s">
        <v>190</v>
      </c>
      <c r="M411" t="s">
        <v>191</v>
      </c>
      <c r="N411" t="s">
        <v>0</v>
      </c>
    </row>
    <row r="412" spans="1:14">
      <c r="A412" s="84">
        <v>44596</v>
      </c>
      <c r="B412" t="s">
        <v>240</v>
      </c>
      <c r="C412" t="s">
        <v>915</v>
      </c>
      <c r="D412" t="s">
        <v>356</v>
      </c>
      <c r="E412" t="s">
        <v>357</v>
      </c>
      <c r="F412" t="s">
        <v>243</v>
      </c>
      <c r="G412" t="s">
        <v>244</v>
      </c>
      <c r="H412" t="s">
        <v>189</v>
      </c>
      <c r="J412" s="12">
        <v>0</v>
      </c>
      <c r="K412" s="85">
        <v>8100</v>
      </c>
      <c r="L412" t="s">
        <v>190</v>
      </c>
      <c r="M412" t="s">
        <v>191</v>
      </c>
      <c r="N412" t="s">
        <v>0</v>
      </c>
    </row>
    <row r="413" spans="1:14">
      <c r="A413" s="84">
        <v>44596</v>
      </c>
      <c r="B413" t="s">
        <v>240</v>
      </c>
      <c r="C413" t="s">
        <v>916</v>
      </c>
      <c r="D413" t="s">
        <v>358</v>
      </c>
      <c r="E413" t="s">
        <v>359</v>
      </c>
      <c r="F413" t="s">
        <v>909</v>
      </c>
      <c r="G413" t="s">
        <v>244</v>
      </c>
      <c r="H413" t="s">
        <v>349</v>
      </c>
      <c r="J413" s="12">
        <v>0</v>
      </c>
      <c r="K413" s="85">
        <v>34500</v>
      </c>
      <c r="L413" t="s">
        <v>190</v>
      </c>
      <c r="M413" t="s">
        <v>191</v>
      </c>
      <c r="N413" t="s">
        <v>0</v>
      </c>
    </row>
    <row r="414" spans="1:14">
      <c r="A414" s="84">
        <v>44596</v>
      </c>
      <c r="B414" t="s">
        <v>240</v>
      </c>
      <c r="C414" t="s">
        <v>916</v>
      </c>
      <c r="D414" t="s">
        <v>358</v>
      </c>
      <c r="E414" t="s">
        <v>359</v>
      </c>
      <c r="F414" t="s">
        <v>243</v>
      </c>
      <c r="G414" t="s">
        <v>244</v>
      </c>
      <c r="H414" t="s">
        <v>189</v>
      </c>
      <c r="J414" s="12">
        <v>0</v>
      </c>
      <c r="K414" s="85">
        <v>2700</v>
      </c>
      <c r="L414" t="s">
        <v>190</v>
      </c>
      <c r="M414" t="s">
        <v>191</v>
      </c>
      <c r="N414" t="s">
        <v>0</v>
      </c>
    </row>
    <row r="415" spans="1:14">
      <c r="A415" s="84">
        <v>44596</v>
      </c>
      <c r="B415" t="s">
        <v>240</v>
      </c>
      <c r="C415" t="s">
        <v>917</v>
      </c>
      <c r="D415" t="s">
        <v>249</v>
      </c>
      <c r="E415" t="s">
        <v>250</v>
      </c>
      <c r="F415" t="s">
        <v>909</v>
      </c>
      <c r="G415" t="s">
        <v>244</v>
      </c>
      <c r="H415" t="s">
        <v>349</v>
      </c>
      <c r="J415" s="12">
        <v>0</v>
      </c>
      <c r="K415" s="85">
        <v>31500</v>
      </c>
      <c r="L415" t="s">
        <v>190</v>
      </c>
      <c r="M415" t="s">
        <v>191</v>
      </c>
      <c r="N415" t="s">
        <v>0</v>
      </c>
    </row>
    <row r="416" spans="1:14">
      <c r="A416" s="84">
        <v>44596</v>
      </c>
      <c r="B416" t="s">
        <v>240</v>
      </c>
      <c r="C416" t="s">
        <v>917</v>
      </c>
      <c r="D416" t="s">
        <v>249</v>
      </c>
      <c r="E416" t="s">
        <v>250</v>
      </c>
      <c r="F416" t="s">
        <v>243</v>
      </c>
      <c r="G416" t="s">
        <v>244</v>
      </c>
      <c r="H416" t="s">
        <v>189</v>
      </c>
      <c r="J416" s="12">
        <v>0</v>
      </c>
      <c r="K416" s="85">
        <v>1890</v>
      </c>
      <c r="L416" t="s">
        <v>190</v>
      </c>
      <c r="M416" t="s">
        <v>191</v>
      </c>
      <c r="N416" t="s">
        <v>0</v>
      </c>
    </row>
    <row r="417" spans="1:14">
      <c r="A417" s="84">
        <v>44596</v>
      </c>
      <c r="B417" t="s">
        <v>240</v>
      </c>
      <c r="C417" t="s">
        <v>918</v>
      </c>
      <c r="D417" t="s">
        <v>354</v>
      </c>
      <c r="E417" t="s">
        <v>355</v>
      </c>
      <c r="F417" t="s">
        <v>909</v>
      </c>
      <c r="G417" t="s">
        <v>244</v>
      </c>
      <c r="H417" t="s">
        <v>349</v>
      </c>
      <c r="J417" s="12">
        <v>0</v>
      </c>
      <c r="K417" s="85">
        <v>40500</v>
      </c>
      <c r="L417" t="s">
        <v>190</v>
      </c>
      <c r="M417" t="s">
        <v>191</v>
      </c>
      <c r="N417" t="s">
        <v>0</v>
      </c>
    </row>
    <row r="418" spans="1:14">
      <c r="A418" s="84">
        <v>44596</v>
      </c>
      <c r="B418" t="s">
        <v>240</v>
      </c>
      <c r="C418" t="s">
        <v>918</v>
      </c>
      <c r="D418" t="s">
        <v>354</v>
      </c>
      <c r="E418" t="s">
        <v>355</v>
      </c>
      <c r="F418" t="s">
        <v>243</v>
      </c>
      <c r="G418" t="s">
        <v>244</v>
      </c>
      <c r="H418" t="s">
        <v>189</v>
      </c>
      <c r="J418" s="12">
        <v>0</v>
      </c>
      <c r="K418" s="85">
        <v>7830</v>
      </c>
      <c r="L418" t="s">
        <v>190</v>
      </c>
      <c r="M418" t="s">
        <v>191</v>
      </c>
      <c r="N418" t="s">
        <v>0</v>
      </c>
    </row>
    <row r="419" spans="1:14">
      <c r="A419" s="84">
        <v>44596</v>
      </c>
      <c r="B419" t="s">
        <v>240</v>
      </c>
      <c r="C419" t="s">
        <v>919</v>
      </c>
      <c r="D419" t="s">
        <v>251</v>
      </c>
      <c r="E419" t="s">
        <v>252</v>
      </c>
      <c r="F419" t="s">
        <v>909</v>
      </c>
      <c r="G419" t="s">
        <v>244</v>
      </c>
      <c r="H419" t="s">
        <v>349</v>
      </c>
      <c r="J419" s="12">
        <v>0</v>
      </c>
      <c r="K419" s="85">
        <v>13500</v>
      </c>
      <c r="L419" t="s">
        <v>190</v>
      </c>
      <c r="M419" t="s">
        <v>191</v>
      </c>
      <c r="N419" t="s">
        <v>0</v>
      </c>
    </row>
    <row r="420" spans="1:14">
      <c r="A420" s="84">
        <v>44596</v>
      </c>
      <c r="B420" t="s">
        <v>240</v>
      </c>
      <c r="C420" t="s">
        <v>919</v>
      </c>
      <c r="D420" t="s">
        <v>251</v>
      </c>
      <c r="E420" t="s">
        <v>252</v>
      </c>
      <c r="F420" t="s">
        <v>243</v>
      </c>
      <c r="G420" t="s">
        <v>244</v>
      </c>
      <c r="H420" t="s">
        <v>189</v>
      </c>
      <c r="J420" s="12">
        <v>0</v>
      </c>
      <c r="K420" s="85">
        <v>2970</v>
      </c>
      <c r="L420" t="s">
        <v>190</v>
      </c>
      <c r="M420" t="s">
        <v>191</v>
      </c>
      <c r="N420" t="s">
        <v>0</v>
      </c>
    </row>
    <row r="421" spans="1:14">
      <c r="A421" s="84">
        <v>44596</v>
      </c>
      <c r="B421" t="s">
        <v>240</v>
      </c>
      <c r="C421" t="s">
        <v>920</v>
      </c>
      <c r="D421" t="s">
        <v>253</v>
      </c>
      <c r="E421" t="s">
        <v>254</v>
      </c>
      <c r="F421" t="s">
        <v>909</v>
      </c>
      <c r="G421" t="s">
        <v>244</v>
      </c>
      <c r="H421" t="s">
        <v>349</v>
      </c>
      <c r="J421" s="12">
        <v>0</v>
      </c>
      <c r="K421" s="85">
        <v>33000</v>
      </c>
      <c r="L421" t="s">
        <v>190</v>
      </c>
      <c r="M421" t="s">
        <v>191</v>
      </c>
      <c r="N421" t="s">
        <v>0</v>
      </c>
    </row>
    <row r="422" spans="1:14">
      <c r="A422" s="84">
        <v>44596</v>
      </c>
      <c r="B422" t="s">
        <v>240</v>
      </c>
      <c r="C422" t="s">
        <v>920</v>
      </c>
      <c r="D422" t="s">
        <v>253</v>
      </c>
      <c r="E422" t="s">
        <v>254</v>
      </c>
      <c r="F422" t="s">
        <v>243</v>
      </c>
      <c r="G422" t="s">
        <v>244</v>
      </c>
      <c r="H422" t="s">
        <v>189</v>
      </c>
      <c r="J422" s="12">
        <v>0</v>
      </c>
      <c r="K422" s="85">
        <v>1890</v>
      </c>
      <c r="L422" t="s">
        <v>190</v>
      </c>
      <c r="M422" t="s">
        <v>191</v>
      </c>
      <c r="N422" t="s">
        <v>0</v>
      </c>
    </row>
    <row r="423" spans="1:14">
      <c r="A423" s="84">
        <v>44596</v>
      </c>
      <c r="B423" t="s">
        <v>240</v>
      </c>
      <c r="C423" t="s">
        <v>921</v>
      </c>
      <c r="D423" t="s">
        <v>360</v>
      </c>
      <c r="E423" t="s">
        <v>361</v>
      </c>
      <c r="F423" t="s">
        <v>909</v>
      </c>
      <c r="G423" t="s">
        <v>244</v>
      </c>
      <c r="H423" t="s">
        <v>349</v>
      </c>
      <c r="J423" s="12">
        <v>0</v>
      </c>
      <c r="K423" s="85">
        <v>21000</v>
      </c>
      <c r="L423" t="s">
        <v>190</v>
      </c>
      <c r="M423" t="s">
        <v>191</v>
      </c>
      <c r="N423" t="s">
        <v>0</v>
      </c>
    </row>
    <row r="424" spans="1:14">
      <c r="A424" s="84">
        <v>44596</v>
      </c>
      <c r="B424" t="s">
        <v>240</v>
      </c>
      <c r="C424" t="s">
        <v>921</v>
      </c>
      <c r="D424" t="s">
        <v>360</v>
      </c>
      <c r="E424" t="s">
        <v>361</v>
      </c>
      <c r="F424" t="s">
        <v>243</v>
      </c>
      <c r="G424" t="s">
        <v>244</v>
      </c>
      <c r="H424" t="s">
        <v>189</v>
      </c>
      <c r="J424" s="12">
        <v>0</v>
      </c>
      <c r="K424" s="85">
        <v>810</v>
      </c>
      <c r="L424" t="s">
        <v>190</v>
      </c>
      <c r="M424" t="s">
        <v>191</v>
      </c>
      <c r="N424" t="s">
        <v>0</v>
      </c>
    </row>
    <row r="425" spans="1:14">
      <c r="A425" s="84">
        <v>44596</v>
      </c>
      <c r="B425" t="s">
        <v>240</v>
      </c>
      <c r="C425" t="s">
        <v>922</v>
      </c>
      <c r="D425" t="s">
        <v>570</v>
      </c>
      <c r="E425" t="s">
        <v>255</v>
      </c>
      <c r="F425" t="s">
        <v>909</v>
      </c>
      <c r="G425" t="s">
        <v>244</v>
      </c>
      <c r="H425" t="s">
        <v>349</v>
      </c>
      <c r="J425" s="12">
        <v>0</v>
      </c>
      <c r="K425" s="85">
        <v>39000</v>
      </c>
      <c r="L425" t="s">
        <v>190</v>
      </c>
      <c r="M425" t="s">
        <v>191</v>
      </c>
      <c r="N425" t="s">
        <v>0</v>
      </c>
    </row>
    <row r="426" spans="1:14">
      <c r="A426" s="84">
        <v>44596</v>
      </c>
      <c r="B426" t="s">
        <v>240</v>
      </c>
      <c r="C426" t="s">
        <v>922</v>
      </c>
      <c r="D426" t="s">
        <v>570</v>
      </c>
      <c r="E426" t="s">
        <v>255</v>
      </c>
      <c r="F426" t="s">
        <v>243</v>
      </c>
      <c r="G426" t="s">
        <v>244</v>
      </c>
      <c r="H426" t="s">
        <v>189</v>
      </c>
      <c r="J426" s="12">
        <v>0</v>
      </c>
      <c r="K426" s="85">
        <v>2700</v>
      </c>
      <c r="L426" t="s">
        <v>190</v>
      </c>
      <c r="M426" t="s">
        <v>191</v>
      </c>
      <c r="N426" t="s">
        <v>0</v>
      </c>
    </row>
    <row r="427" spans="1:14">
      <c r="A427" s="84">
        <v>44596</v>
      </c>
      <c r="B427" t="s">
        <v>240</v>
      </c>
      <c r="C427" t="s">
        <v>923</v>
      </c>
      <c r="D427" t="s">
        <v>256</v>
      </c>
      <c r="E427" t="s">
        <v>257</v>
      </c>
      <c r="F427" t="s">
        <v>909</v>
      </c>
      <c r="G427" t="s">
        <v>244</v>
      </c>
      <c r="H427" t="s">
        <v>349</v>
      </c>
      <c r="J427" s="12">
        <v>0</v>
      </c>
      <c r="K427" s="85">
        <v>25500</v>
      </c>
      <c r="L427" t="s">
        <v>190</v>
      </c>
      <c r="M427" t="s">
        <v>191</v>
      </c>
      <c r="N427" t="s">
        <v>0</v>
      </c>
    </row>
    <row r="428" spans="1:14">
      <c r="A428" s="84">
        <v>44596</v>
      </c>
      <c r="B428" t="s">
        <v>240</v>
      </c>
      <c r="C428" t="s">
        <v>923</v>
      </c>
      <c r="D428" t="s">
        <v>256</v>
      </c>
      <c r="E428" t="s">
        <v>257</v>
      </c>
      <c r="F428" t="s">
        <v>243</v>
      </c>
      <c r="G428" t="s">
        <v>244</v>
      </c>
      <c r="H428" t="s">
        <v>189</v>
      </c>
      <c r="J428" s="12">
        <v>0</v>
      </c>
      <c r="K428" s="85">
        <v>5130</v>
      </c>
      <c r="L428" t="s">
        <v>190</v>
      </c>
      <c r="M428" t="s">
        <v>191</v>
      </c>
      <c r="N428" t="s">
        <v>0</v>
      </c>
    </row>
    <row r="429" spans="1:14">
      <c r="A429" s="84">
        <v>44596</v>
      </c>
      <c r="B429" t="s">
        <v>240</v>
      </c>
      <c r="C429" t="s">
        <v>924</v>
      </c>
      <c r="D429" t="s">
        <v>258</v>
      </c>
      <c r="E429" t="s">
        <v>259</v>
      </c>
      <c r="F429" t="s">
        <v>909</v>
      </c>
      <c r="G429" t="s">
        <v>244</v>
      </c>
      <c r="H429" t="s">
        <v>349</v>
      </c>
      <c r="J429" s="12">
        <v>0</v>
      </c>
      <c r="K429" s="85">
        <v>30000</v>
      </c>
      <c r="L429" t="s">
        <v>190</v>
      </c>
      <c r="M429" t="s">
        <v>191</v>
      </c>
      <c r="N429" t="s">
        <v>0</v>
      </c>
    </row>
    <row r="430" spans="1:14">
      <c r="A430" s="84">
        <v>44596</v>
      </c>
      <c r="B430" t="s">
        <v>240</v>
      </c>
      <c r="C430" t="s">
        <v>924</v>
      </c>
      <c r="D430" t="s">
        <v>258</v>
      </c>
      <c r="E430" t="s">
        <v>259</v>
      </c>
      <c r="F430" t="s">
        <v>243</v>
      </c>
      <c r="G430" t="s">
        <v>244</v>
      </c>
      <c r="H430" t="s">
        <v>189</v>
      </c>
      <c r="J430" s="12">
        <v>0</v>
      </c>
      <c r="K430" s="85">
        <v>1080</v>
      </c>
      <c r="L430" t="s">
        <v>190</v>
      </c>
      <c r="M430" t="s">
        <v>191</v>
      </c>
      <c r="N430" t="s">
        <v>0</v>
      </c>
    </row>
    <row r="431" spans="1:14">
      <c r="A431" s="84">
        <v>44596</v>
      </c>
      <c r="B431" t="s">
        <v>240</v>
      </c>
      <c r="C431" t="s">
        <v>925</v>
      </c>
      <c r="D431" t="s">
        <v>362</v>
      </c>
      <c r="E431" t="s">
        <v>363</v>
      </c>
      <c r="F431" t="s">
        <v>909</v>
      </c>
      <c r="G431" t="s">
        <v>244</v>
      </c>
      <c r="H431" t="s">
        <v>349</v>
      </c>
      <c r="J431" s="12">
        <v>0</v>
      </c>
      <c r="K431" s="85">
        <v>10500</v>
      </c>
      <c r="L431" t="s">
        <v>190</v>
      </c>
      <c r="M431" t="s">
        <v>191</v>
      </c>
      <c r="N431" t="s">
        <v>0</v>
      </c>
    </row>
    <row r="432" spans="1:14">
      <c r="A432" s="84">
        <v>44596</v>
      </c>
      <c r="B432" t="s">
        <v>240</v>
      </c>
      <c r="C432" t="s">
        <v>925</v>
      </c>
      <c r="D432" t="s">
        <v>362</v>
      </c>
      <c r="E432" t="s">
        <v>363</v>
      </c>
      <c r="F432" t="s">
        <v>243</v>
      </c>
      <c r="G432" t="s">
        <v>244</v>
      </c>
      <c r="H432" t="s">
        <v>189</v>
      </c>
      <c r="J432" s="12">
        <v>0</v>
      </c>
      <c r="K432" s="85">
        <v>1620</v>
      </c>
      <c r="L432" t="s">
        <v>190</v>
      </c>
      <c r="M432" t="s">
        <v>191</v>
      </c>
      <c r="N432" t="s">
        <v>0</v>
      </c>
    </row>
    <row r="433" spans="1:14">
      <c r="A433" s="84">
        <v>44596</v>
      </c>
      <c r="B433" t="s">
        <v>240</v>
      </c>
      <c r="C433" t="s">
        <v>926</v>
      </c>
      <c r="D433" t="s">
        <v>260</v>
      </c>
      <c r="E433" t="s">
        <v>261</v>
      </c>
      <c r="F433" t="s">
        <v>909</v>
      </c>
      <c r="G433" t="s">
        <v>244</v>
      </c>
      <c r="H433" t="s">
        <v>349</v>
      </c>
      <c r="J433" s="12">
        <v>0</v>
      </c>
      <c r="K433" s="85">
        <v>28500</v>
      </c>
      <c r="L433" t="s">
        <v>190</v>
      </c>
      <c r="M433" t="s">
        <v>191</v>
      </c>
      <c r="N433" t="s">
        <v>0</v>
      </c>
    </row>
    <row r="434" spans="1:14">
      <c r="A434" s="84">
        <v>44596</v>
      </c>
      <c r="B434" t="s">
        <v>240</v>
      </c>
      <c r="C434" t="s">
        <v>926</v>
      </c>
      <c r="D434" t="s">
        <v>260</v>
      </c>
      <c r="E434" t="s">
        <v>261</v>
      </c>
      <c r="F434" t="s">
        <v>243</v>
      </c>
      <c r="G434" t="s">
        <v>244</v>
      </c>
      <c r="H434" t="s">
        <v>189</v>
      </c>
      <c r="J434" s="12">
        <v>0</v>
      </c>
      <c r="K434" s="85">
        <v>1080</v>
      </c>
      <c r="L434" t="s">
        <v>190</v>
      </c>
      <c r="M434" t="s">
        <v>191</v>
      </c>
      <c r="N434" t="s">
        <v>0</v>
      </c>
    </row>
    <row r="435" spans="1:14">
      <c r="A435" s="84">
        <v>44596</v>
      </c>
      <c r="B435" t="s">
        <v>240</v>
      </c>
      <c r="C435" t="s">
        <v>927</v>
      </c>
      <c r="D435" t="s">
        <v>262</v>
      </c>
      <c r="E435" t="s">
        <v>263</v>
      </c>
      <c r="F435" t="s">
        <v>909</v>
      </c>
      <c r="G435" t="s">
        <v>244</v>
      </c>
      <c r="H435" t="s">
        <v>349</v>
      </c>
      <c r="J435" s="12">
        <v>0</v>
      </c>
      <c r="K435" s="85">
        <v>18000</v>
      </c>
      <c r="L435" t="s">
        <v>190</v>
      </c>
      <c r="M435" t="s">
        <v>191</v>
      </c>
      <c r="N435" t="s">
        <v>0</v>
      </c>
    </row>
    <row r="436" spans="1:14">
      <c r="A436" s="84">
        <v>44596</v>
      </c>
      <c r="B436" t="s">
        <v>240</v>
      </c>
      <c r="C436" t="s">
        <v>927</v>
      </c>
      <c r="D436" t="s">
        <v>262</v>
      </c>
      <c r="E436" t="s">
        <v>263</v>
      </c>
      <c r="F436" t="s">
        <v>243</v>
      </c>
      <c r="G436" t="s">
        <v>244</v>
      </c>
      <c r="H436" t="s">
        <v>189</v>
      </c>
      <c r="J436" s="12">
        <v>0</v>
      </c>
      <c r="K436" s="85">
        <v>1080</v>
      </c>
      <c r="L436" t="s">
        <v>190</v>
      </c>
      <c r="M436" t="s">
        <v>191</v>
      </c>
      <c r="N436" t="s">
        <v>0</v>
      </c>
    </row>
    <row r="437" spans="1:14">
      <c r="A437" s="84">
        <v>44596</v>
      </c>
      <c r="B437" t="s">
        <v>240</v>
      </c>
      <c r="C437" t="s">
        <v>928</v>
      </c>
      <c r="D437" t="s">
        <v>588</v>
      </c>
      <c r="E437" t="s">
        <v>264</v>
      </c>
      <c r="F437" t="s">
        <v>909</v>
      </c>
      <c r="G437" t="s">
        <v>244</v>
      </c>
      <c r="H437" t="s">
        <v>349</v>
      </c>
      <c r="J437" s="12">
        <v>0</v>
      </c>
      <c r="K437" s="85">
        <v>18000</v>
      </c>
      <c r="L437" t="s">
        <v>190</v>
      </c>
      <c r="M437" t="s">
        <v>191</v>
      </c>
      <c r="N437" t="s">
        <v>0</v>
      </c>
    </row>
    <row r="438" spans="1:14">
      <c r="A438" s="84">
        <v>44596</v>
      </c>
      <c r="B438" t="s">
        <v>240</v>
      </c>
      <c r="C438" t="s">
        <v>928</v>
      </c>
      <c r="D438" t="s">
        <v>588</v>
      </c>
      <c r="E438" t="s">
        <v>264</v>
      </c>
      <c r="F438" t="s">
        <v>243</v>
      </c>
      <c r="G438" t="s">
        <v>244</v>
      </c>
      <c r="H438" t="s">
        <v>189</v>
      </c>
      <c r="J438" s="12">
        <v>0</v>
      </c>
      <c r="K438" s="85">
        <v>2700</v>
      </c>
      <c r="L438" t="s">
        <v>190</v>
      </c>
      <c r="M438" t="s">
        <v>191</v>
      </c>
      <c r="N438" t="s">
        <v>0</v>
      </c>
    </row>
    <row r="439" spans="1:14">
      <c r="A439" s="84">
        <v>44596</v>
      </c>
      <c r="B439" t="s">
        <v>240</v>
      </c>
      <c r="C439" t="s">
        <v>929</v>
      </c>
      <c r="D439" t="s">
        <v>265</v>
      </c>
      <c r="E439" t="s">
        <v>266</v>
      </c>
      <c r="F439" t="s">
        <v>909</v>
      </c>
      <c r="G439" t="s">
        <v>244</v>
      </c>
      <c r="H439" t="s">
        <v>349</v>
      </c>
      <c r="J439" s="12">
        <v>0</v>
      </c>
      <c r="K439" s="85">
        <v>24000</v>
      </c>
      <c r="L439" t="s">
        <v>190</v>
      </c>
      <c r="M439" t="s">
        <v>191</v>
      </c>
      <c r="N439" t="s">
        <v>0</v>
      </c>
    </row>
    <row r="440" spans="1:14">
      <c r="A440" s="84">
        <v>44596</v>
      </c>
      <c r="B440" t="s">
        <v>240</v>
      </c>
      <c r="C440" t="s">
        <v>929</v>
      </c>
      <c r="D440" t="s">
        <v>265</v>
      </c>
      <c r="E440" t="s">
        <v>266</v>
      </c>
      <c r="F440" t="s">
        <v>243</v>
      </c>
      <c r="G440" t="s">
        <v>244</v>
      </c>
      <c r="H440" t="s">
        <v>189</v>
      </c>
      <c r="J440" s="12">
        <v>0</v>
      </c>
      <c r="K440" s="85">
        <v>1350</v>
      </c>
      <c r="L440" t="s">
        <v>190</v>
      </c>
      <c r="M440" t="s">
        <v>191</v>
      </c>
      <c r="N440" t="s">
        <v>0</v>
      </c>
    </row>
    <row r="441" spans="1:14">
      <c r="A441" s="84">
        <v>44596</v>
      </c>
      <c r="B441" t="s">
        <v>240</v>
      </c>
      <c r="C441" t="s">
        <v>930</v>
      </c>
      <c r="D441" t="s">
        <v>267</v>
      </c>
      <c r="E441" t="s">
        <v>268</v>
      </c>
      <c r="F441" t="s">
        <v>909</v>
      </c>
      <c r="G441" t="s">
        <v>244</v>
      </c>
      <c r="H441" t="s">
        <v>349</v>
      </c>
      <c r="J441" s="12">
        <v>0</v>
      </c>
      <c r="K441" s="85">
        <v>25500</v>
      </c>
      <c r="L441" t="s">
        <v>190</v>
      </c>
      <c r="M441" t="s">
        <v>191</v>
      </c>
      <c r="N441" t="s">
        <v>0</v>
      </c>
    </row>
    <row r="442" spans="1:14">
      <c r="A442" s="84">
        <v>44596</v>
      </c>
      <c r="B442" t="s">
        <v>240</v>
      </c>
      <c r="C442" t="s">
        <v>930</v>
      </c>
      <c r="D442" t="s">
        <v>267</v>
      </c>
      <c r="E442" t="s">
        <v>268</v>
      </c>
      <c r="F442" t="s">
        <v>243</v>
      </c>
      <c r="G442" t="s">
        <v>244</v>
      </c>
      <c r="H442" t="s">
        <v>189</v>
      </c>
      <c r="J442" s="12">
        <v>0</v>
      </c>
      <c r="K442" s="85">
        <v>2700</v>
      </c>
      <c r="L442" t="s">
        <v>190</v>
      </c>
      <c r="M442" t="s">
        <v>191</v>
      </c>
      <c r="N442" t="s">
        <v>0</v>
      </c>
    </row>
    <row r="443" spans="1:14">
      <c r="A443" s="84">
        <v>44596</v>
      </c>
      <c r="B443" t="s">
        <v>240</v>
      </c>
      <c r="C443" t="s">
        <v>931</v>
      </c>
      <c r="D443" t="s">
        <v>364</v>
      </c>
      <c r="E443" t="s">
        <v>365</v>
      </c>
      <c r="F443" t="s">
        <v>909</v>
      </c>
      <c r="G443" t="s">
        <v>244</v>
      </c>
      <c r="H443" t="s">
        <v>349</v>
      </c>
      <c r="J443" s="12">
        <v>0</v>
      </c>
      <c r="K443" s="85">
        <v>16500</v>
      </c>
      <c r="L443" t="s">
        <v>190</v>
      </c>
      <c r="M443" t="s">
        <v>191</v>
      </c>
      <c r="N443" t="s">
        <v>0</v>
      </c>
    </row>
    <row r="444" spans="1:14">
      <c r="A444" s="84">
        <v>44596</v>
      </c>
      <c r="B444" t="s">
        <v>240</v>
      </c>
      <c r="C444" t="s">
        <v>931</v>
      </c>
      <c r="D444" t="s">
        <v>364</v>
      </c>
      <c r="E444" t="s">
        <v>365</v>
      </c>
      <c r="F444" t="s">
        <v>243</v>
      </c>
      <c r="G444" t="s">
        <v>244</v>
      </c>
      <c r="H444" t="s">
        <v>189</v>
      </c>
      <c r="J444" s="12">
        <v>0</v>
      </c>
      <c r="K444" s="85">
        <v>1890</v>
      </c>
      <c r="L444" t="s">
        <v>190</v>
      </c>
      <c r="M444" t="s">
        <v>191</v>
      </c>
      <c r="N444" t="s">
        <v>0</v>
      </c>
    </row>
    <row r="445" spans="1:14">
      <c r="A445" s="84">
        <v>44596</v>
      </c>
      <c r="B445" t="s">
        <v>240</v>
      </c>
      <c r="C445" t="s">
        <v>932</v>
      </c>
      <c r="D445" t="s">
        <v>366</v>
      </c>
      <c r="E445" t="s">
        <v>367</v>
      </c>
      <c r="F445" t="s">
        <v>909</v>
      </c>
      <c r="G445" t="s">
        <v>244</v>
      </c>
      <c r="H445" t="s">
        <v>349</v>
      </c>
      <c r="J445" s="12">
        <v>0</v>
      </c>
      <c r="K445" s="85">
        <v>15000</v>
      </c>
      <c r="L445" t="s">
        <v>190</v>
      </c>
      <c r="M445" t="s">
        <v>191</v>
      </c>
      <c r="N445" t="s">
        <v>0</v>
      </c>
    </row>
    <row r="446" spans="1:14">
      <c r="A446" s="84">
        <v>44596</v>
      </c>
      <c r="B446" t="s">
        <v>240</v>
      </c>
      <c r="C446" t="s">
        <v>933</v>
      </c>
      <c r="D446" t="s">
        <v>269</v>
      </c>
      <c r="E446" t="s">
        <v>270</v>
      </c>
      <c r="F446" t="s">
        <v>909</v>
      </c>
      <c r="G446" t="s">
        <v>244</v>
      </c>
      <c r="H446" t="s">
        <v>349</v>
      </c>
      <c r="J446" s="12">
        <v>0</v>
      </c>
      <c r="K446" s="85">
        <v>37500</v>
      </c>
      <c r="L446" t="s">
        <v>190</v>
      </c>
      <c r="M446" t="s">
        <v>191</v>
      </c>
      <c r="N446" t="s">
        <v>0</v>
      </c>
    </row>
    <row r="447" spans="1:14">
      <c r="A447" s="84">
        <v>44596</v>
      </c>
      <c r="B447" t="s">
        <v>240</v>
      </c>
      <c r="C447" t="s">
        <v>933</v>
      </c>
      <c r="D447" t="s">
        <v>269</v>
      </c>
      <c r="E447" t="s">
        <v>270</v>
      </c>
      <c r="F447" t="s">
        <v>243</v>
      </c>
      <c r="G447" t="s">
        <v>244</v>
      </c>
      <c r="H447" t="s">
        <v>189</v>
      </c>
      <c r="J447" s="12">
        <v>0</v>
      </c>
      <c r="K447" s="85">
        <v>2970</v>
      </c>
      <c r="L447" t="s">
        <v>190</v>
      </c>
      <c r="M447" t="s">
        <v>191</v>
      </c>
      <c r="N447" t="s">
        <v>0</v>
      </c>
    </row>
    <row r="448" spans="1:14">
      <c r="A448" s="84">
        <v>44596</v>
      </c>
      <c r="B448" t="s">
        <v>240</v>
      </c>
      <c r="C448" t="s">
        <v>934</v>
      </c>
      <c r="D448" t="s">
        <v>271</v>
      </c>
      <c r="E448" t="s">
        <v>272</v>
      </c>
      <c r="F448" t="s">
        <v>909</v>
      </c>
      <c r="G448" t="s">
        <v>244</v>
      </c>
      <c r="H448" t="s">
        <v>349</v>
      </c>
      <c r="J448" s="12">
        <v>0</v>
      </c>
      <c r="K448" s="85">
        <v>27000</v>
      </c>
      <c r="L448" t="s">
        <v>190</v>
      </c>
      <c r="M448" t="s">
        <v>191</v>
      </c>
      <c r="N448" t="s">
        <v>0</v>
      </c>
    </row>
    <row r="449" spans="1:14">
      <c r="A449" s="84">
        <v>44596</v>
      </c>
      <c r="B449" t="s">
        <v>240</v>
      </c>
      <c r="C449" t="s">
        <v>934</v>
      </c>
      <c r="D449" t="s">
        <v>271</v>
      </c>
      <c r="E449" t="s">
        <v>272</v>
      </c>
      <c r="F449" t="s">
        <v>243</v>
      </c>
      <c r="G449" t="s">
        <v>244</v>
      </c>
      <c r="H449" t="s">
        <v>189</v>
      </c>
      <c r="J449" s="12">
        <v>0</v>
      </c>
      <c r="K449" s="85">
        <v>1080</v>
      </c>
      <c r="L449" t="s">
        <v>190</v>
      </c>
      <c r="M449" t="s">
        <v>191</v>
      </c>
      <c r="N449" t="s">
        <v>0</v>
      </c>
    </row>
    <row r="450" spans="1:14">
      <c r="A450" s="84">
        <v>44596</v>
      </c>
      <c r="B450" t="s">
        <v>240</v>
      </c>
      <c r="C450" t="s">
        <v>935</v>
      </c>
      <c r="D450" t="s">
        <v>273</v>
      </c>
      <c r="E450" t="s">
        <v>274</v>
      </c>
      <c r="F450" t="s">
        <v>909</v>
      </c>
      <c r="G450" t="s">
        <v>244</v>
      </c>
      <c r="H450" t="s">
        <v>349</v>
      </c>
      <c r="J450" s="12">
        <v>0</v>
      </c>
      <c r="K450" s="85">
        <v>27000</v>
      </c>
      <c r="L450" t="s">
        <v>190</v>
      </c>
      <c r="M450" t="s">
        <v>191</v>
      </c>
      <c r="N450" t="s">
        <v>0</v>
      </c>
    </row>
    <row r="451" spans="1:14">
      <c r="A451" s="84">
        <v>44596</v>
      </c>
      <c r="B451" t="s">
        <v>240</v>
      </c>
      <c r="C451" t="s">
        <v>935</v>
      </c>
      <c r="D451" t="s">
        <v>273</v>
      </c>
      <c r="E451" t="s">
        <v>274</v>
      </c>
      <c r="F451" t="s">
        <v>243</v>
      </c>
      <c r="G451" t="s">
        <v>244</v>
      </c>
      <c r="H451" t="s">
        <v>189</v>
      </c>
      <c r="J451" s="12">
        <v>0</v>
      </c>
      <c r="K451" s="85">
        <v>540</v>
      </c>
      <c r="L451" t="s">
        <v>190</v>
      </c>
      <c r="M451" t="s">
        <v>191</v>
      </c>
      <c r="N451" t="s">
        <v>0</v>
      </c>
    </row>
    <row r="452" spans="1:14">
      <c r="A452" s="84">
        <v>44596</v>
      </c>
      <c r="B452" t="s">
        <v>240</v>
      </c>
      <c r="C452" t="s">
        <v>936</v>
      </c>
      <c r="D452" t="s">
        <v>368</v>
      </c>
      <c r="E452" t="s">
        <v>369</v>
      </c>
      <c r="F452" t="s">
        <v>909</v>
      </c>
      <c r="G452" t="s">
        <v>244</v>
      </c>
      <c r="H452" t="s">
        <v>349</v>
      </c>
      <c r="J452" s="12">
        <v>0</v>
      </c>
      <c r="K452" s="85">
        <v>21000</v>
      </c>
      <c r="L452" t="s">
        <v>190</v>
      </c>
      <c r="M452" t="s">
        <v>191</v>
      </c>
      <c r="N452" t="s">
        <v>0</v>
      </c>
    </row>
    <row r="453" spans="1:14">
      <c r="A453" s="84">
        <v>44596</v>
      </c>
      <c r="B453" t="s">
        <v>240</v>
      </c>
      <c r="C453" t="s">
        <v>937</v>
      </c>
      <c r="D453" t="s">
        <v>275</v>
      </c>
      <c r="E453" t="s">
        <v>276</v>
      </c>
      <c r="F453" t="s">
        <v>909</v>
      </c>
      <c r="G453" t="s">
        <v>244</v>
      </c>
      <c r="H453" t="s">
        <v>349</v>
      </c>
      <c r="J453" s="12">
        <v>0</v>
      </c>
      <c r="K453" s="85">
        <v>15000</v>
      </c>
      <c r="L453" t="s">
        <v>190</v>
      </c>
      <c r="M453" t="s">
        <v>191</v>
      </c>
      <c r="N453" t="s">
        <v>0</v>
      </c>
    </row>
    <row r="454" spans="1:14">
      <c r="A454" s="84">
        <v>44596</v>
      </c>
      <c r="B454" t="s">
        <v>240</v>
      </c>
      <c r="C454" t="s">
        <v>937</v>
      </c>
      <c r="D454" t="s">
        <v>275</v>
      </c>
      <c r="E454" t="s">
        <v>276</v>
      </c>
      <c r="F454" t="s">
        <v>243</v>
      </c>
      <c r="G454" t="s">
        <v>244</v>
      </c>
      <c r="H454" t="s">
        <v>189</v>
      </c>
      <c r="J454" s="12">
        <v>0</v>
      </c>
      <c r="K454" s="85">
        <v>2700</v>
      </c>
      <c r="L454" t="s">
        <v>190</v>
      </c>
      <c r="M454" t="s">
        <v>191</v>
      </c>
      <c r="N454" t="s">
        <v>0</v>
      </c>
    </row>
    <row r="455" spans="1:14">
      <c r="A455" s="84">
        <v>44596</v>
      </c>
      <c r="B455" t="s">
        <v>240</v>
      </c>
      <c r="C455" t="s">
        <v>938</v>
      </c>
      <c r="D455" t="s">
        <v>279</v>
      </c>
      <c r="E455" t="s">
        <v>280</v>
      </c>
      <c r="F455" t="s">
        <v>909</v>
      </c>
      <c r="G455" t="s">
        <v>244</v>
      </c>
      <c r="H455" t="s">
        <v>349</v>
      </c>
      <c r="J455" s="12">
        <v>0</v>
      </c>
      <c r="K455" s="85">
        <v>49500</v>
      </c>
      <c r="L455" t="s">
        <v>190</v>
      </c>
      <c r="M455" t="s">
        <v>191</v>
      </c>
      <c r="N455" t="s">
        <v>0</v>
      </c>
    </row>
    <row r="456" spans="1:14">
      <c r="A456" s="84">
        <v>44596</v>
      </c>
      <c r="B456" t="s">
        <v>240</v>
      </c>
      <c r="C456" t="s">
        <v>938</v>
      </c>
      <c r="D456" t="s">
        <v>279</v>
      </c>
      <c r="E456" t="s">
        <v>280</v>
      </c>
      <c r="F456" t="s">
        <v>243</v>
      </c>
      <c r="G456" t="s">
        <v>244</v>
      </c>
      <c r="H456" t="s">
        <v>189</v>
      </c>
      <c r="J456" s="12">
        <v>0</v>
      </c>
      <c r="K456" s="85">
        <v>2700</v>
      </c>
      <c r="L456" t="s">
        <v>190</v>
      </c>
      <c r="M456" t="s">
        <v>191</v>
      </c>
      <c r="N456" t="s">
        <v>0</v>
      </c>
    </row>
    <row r="457" spans="1:14">
      <c r="A457" s="84">
        <v>44596</v>
      </c>
      <c r="B457" t="s">
        <v>240</v>
      </c>
      <c r="C457" t="s">
        <v>939</v>
      </c>
      <c r="D457" t="s">
        <v>277</v>
      </c>
      <c r="E457" t="s">
        <v>278</v>
      </c>
      <c r="F457" t="s">
        <v>909</v>
      </c>
      <c r="G457" t="s">
        <v>244</v>
      </c>
      <c r="H457" t="s">
        <v>349</v>
      </c>
      <c r="J457" s="12">
        <v>0</v>
      </c>
      <c r="K457" s="85">
        <v>22500</v>
      </c>
      <c r="L457" t="s">
        <v>190</v>
      </c>
      <c r="M457" t="s">
        <v>191</v>
      </c>
      <c r="N457" t="s">
        <v>0</v>
      </c>
    </row>
    <row r="458" spans="1:14">
      <c r="A458" s="84">
        <v>44596</v>
      </c>
      <c r="B458" t="s">
        <v>240</v>
      </c>
      <c r="C458" t="s">
        <v>939</v>
      </c>
      <c r="D458" t="s">
        <v>277</v>
      </c>
      <c r="E458" t="s">
        <v>278</v>
      </c>
      <c r="F458" t="s">
        <v>243</v>
      </c>
      <c r="G458" t="s">
        <v>244</v>
      </c>
      <c r="H458" t="s">
        <v>189</v>
      </c>
      <c r="J458" s="12">
        <v>0</v>
      </c>
      <c r="K458" s="85">
        <v>270</v>
      </c>
      <c r="L458" t="s">
        <v>190</v>
      </c>
      <c r="M458" t="s">
        <v>191</v>
      </c>
      <c r="N458" t="s">
        <v>0</v>
      </c>
    </row>
    <row r="459" spans="1:14">
      <c r="A459" s="84">
        <v>44596</v>
      </c>
      <c r="B459" t="s">
        <v>240</v>
      </c>
      <c r="C459" t="s">
        <v>940</v>
      </c>
      <c r="D459" t="s">
        <v>285</v>
      </c>
      <c r="E459" t="s">
        <v>286</v>
      </c>
      <c r="F459" t="s">
        <v>909</v>
      </c>
      <c r="G459" t="s">
        <v>244</v>
      </c>
      <c r="H459" t="s">
        <v>349</v>
      </c>
      <c r="J459" s="12">
        <v>0</v>
      </c>
      <c r="K459" s="85">
        <v>81000</v>
      </c>
      <c r="L459" t="s">
        <v>190</v>
      </c>
      <c r="M459" t="s">
        <v>191</v>
      </c>
      <c r="N459" t="s">
        <v>0</v>
      </c>
    </row>
    <row r="460" spans="1:14">
      <c r="A460" s="84">
        <v>44596</v>
      </c>
      <c r="B460" t="s">
        <v>240</v>
      </c>
      <c r="C460" t="s">
        <v>940</v>
      </c>
      <c r="D460" t="s">
        <v>285</v>
      </c>
      <c r="E460" t="s">
        <v>286</v>
      </c>
      <c r="F460" t="s">
        <v>243</v>
      </c>
      <c r="G460" t="s">
        <v>244</v>
      </c>
      <c r="H460" t="s">
        <v>189</v>
      </c>
      <c r="J460" s="12">
        <v>0</v>
      </c>
      <c r="K460" s="85">
        <v>2160</v>
      </c>
      <c r="L460" t="s">
        <v>190</v>
      </c>
      <c r="M460" t="s">
        <v>191</v>
      </c>
      <c r="N460" t="s">
        <v>0</v>
      </c>
    </row>
    <row r="461" spans="1:14">
      <c r="A461" s="84">
        <v>44596</v>
      </c>
      <c r="B461" t="s">
        <v>240</v>
      </c>
      <c r="C461" t="s">
        <v>941</v>
      </c>
      <c r="D461" t="s">
        <v>281</v>
      </c>
      <c r="E461" t="s">
        <v>282</v>
      </c>
      <c r="F461" t="s">
        <v>909</v>
      </c>
      <c r="G461" t="s">
        <v>244</v>
      </c>
      <c r="H461" t="s">
        <v>349</v>
      </c>
      <c r="J461" s="12">
        <v>0</v>
      </c>
      <c r="K461" s="85">
        <v>21000</v>
      </c>
      <c r="L461" t="s">
        <v>190</v>
      </c>
      <c r="M461" t="s">
        <v>191</v>
      </c>
      <c r="N461" t="s">
        <v>0</v>
      </c>
    </row>
    <row r="462" spans="1:14">
      <c r="A462" s="84">
        <v>44596</v>
      </c>
      <c r="B462" t="s">
        <v>240</v>
      </c>
      <c r="C462" t="s">
        <v>941</v>
      </c>
      <c r="D462" t="s">
        <v>281</v>
      </c>
      <c r="E462" t="s">
        <v>282</v>
      </c>
      <c r="F462" t="s">
        <v>243</v>
      </c>
      <c r="G462" t="s">
        <v>244</v>
      </c>
      <c r="H462" t="s">
        <v>189</v>
      </c>
      <c r="J462" s="12">
        <v>0</v>
      </c>
      <c r="K462" s="85">
        <v>810</v>
      </c>
      <c r="L462" t="s">
        <v>190</v>
      </c>
      <c r="M462" t="s">
        <v>191</v>
      </c>
      <c r="N462" t="s">
        <v>0</v>
      </c>
    </row>
    <row r="463" spans="1:14">
      <c r="A463" s="84">
        <v>44596</v>
      </c>
      <c r="B463" t="s">
        <v>240</v>
      </c>
      <c r="C463" t="s">
        <v>942</v>
      </c>
      <c r="D463" t="s">
        <v>283</v>
      </c>
      <c r="E463" t="s">
        <v>284</v>
      </c>
      <c r="F463" t="s">
        <v>909</v>
      </c>
      <c r="G463" t="s">
        <v>244</v>
      </c>
      <c r="H463" t="s">
        <v>349</v>
      </c>
      <c r="J463" s="12">
        <v>0</v>
      </c>
      <c r="K463" s="85">
        <v>15000</v>
      </c>
      <c r="L463" t="s">
        <v>190</v>
      </c>
      <c r="M463" t="s">
        <v>191</v>
      </c>
      <c r="N463" t="s">
        <v>0</v>
      </c>
    </row>
    <row r="464" spans="1:14">
      <c r="A464" s="84">
        <v>44596</v>
      </c>
      <c r="B464" t="s">
        <v>240</v>
      </c>
      <c r="C464" t="s">
        <v>942</v>
      </c>
      <c r="D464" t="s">
        <v>283</v>
      </c>
      <c r="E464" t="s">
        <v>284</v>
      </c>
      <c r="F464" t="s">
        <v>243</v>
      </c>
      <c r="G464" t="s">
        <v>244</v>
      </c>
      <c r="H464" t="s">
        <v>189</v>
      </c>
      <c r="J464" s="12">
        <v>0</v>
      </c>
      <c r="K464" s="85">
        <v>540</v>
      </c>
      <c r="L464" t="s">
        <v>190</v>
      </c>
      <c r="M464" t="s">
        <v>191</v>
      </c>
      <c r="N464" t="s">
        <v>0</v>
      </c>
    </row>
    <row r="465" spans="1:14">
      <c r="A465" s="84">
        <v>44596</v>
      </c>
      <c r="B465" t="s">
        <v>240</v>
      </c>
      <c r="C465" t="s">
        <v>943</v>
      </c>
      <c r="D465" t="s">
        <v>287</v>
      </c>
      <c r="E465" t="s">
        <v>288</v>
      </c>
      <c r="F465" t="s">
        <v>909</v>
      </c>
      <c r="G465" t="s">
        <v>244</v>
      </c>
      <c r="H465" t="s">
        <v>349</v>
      </c>
      <c r="J465" s="12">
        <v>0</v>
      </c>
      <c r="K465" s="85">
        <v>52500</v>
      </c>
      <c r="L465" t="s">
        <v>190</v>
      </c>
      <c r="M465" t="s">
        <v>191</v>
      </c>
      <c r="N465" t="s">
        <v>0</v>
      </c>
    </row>
    <row r="466" spans="1:14">
      <c r="A466" s="84">
        <v>44596</v>
      </c>
      <c r="B466" t="s">
        <v>240</v>
      </c>
      <c r="C466" t="s">
        <v>943</v>
      </c>
      <c r="D466" t="s">
        <v>287</v>
      </c>
      <c r="E466" t="s">
        <v>288</v>
      </c>
      <c r="F466" t="s">
        <v>243</v>
      </c>
      <c r="G466" t="s">
        <v>244</v>
      </c>
      <c r="H466" t="s">
        <v>189</v>
      </c>
      <c r="J466" s="12">
        <v>0</v>
      </c>
      <c r="K466" s="85">
        <v>2700</v>
      </c>
      <c r="L466" t="s">
        <v>190</v>
      </c>
      <c r="M466" t="s">
        <v>191</v>
      </c>
      <c r="N466" t="s">
        <v>0</v>
      </c>
    </row>
    <row r="467" spans="1:14">
      <c r="A467" s="84">
        <v>44596</v>
      </c>
      <c r="B467" t="s">
        <v>240</v>
      </c>
      <c r="C467" t="s">
        <v>944</v>
      </c>
      <c r="D467" t="s">
        <v>289</v>
      </c>
      <c r="E467" t="s">
        <v>290</v>
      </c>
      <c r="F467" t="s">
        <v>909</v>
      </c>
      <c r="G467" t="s">
        <v>244</v>
      </c>
      <c r="H467" t="s">
        <v>349</v>
      </c>
      <c r="J467" s="12">
        <v>0</v>
      </c>
      <c r="K467" s="85">
        <v>37500</v>
      </c>
      <c r="L467" t="s">
        <v>190</v>
      </c>
      <c r="M467" t="s">
        <v>191</v>
      </c>
      <c r="N467" t="s">
        <v>0</v>
      </c>
    </row>
    <row r="468" spans="1:14">
      <c r="A468" s="84">
        <v>44596</v>
      </c>
      <c r="B468" t="s">
        <v>240</v>
      </c>
      <c r="C468" t="s">
        <v>944</v>
      </c>
      <c r="D468" t="s">
        <v>289</v>
      </c>
      <c r="E468" t="s">
        <v>290</v>
      </c>
      <c r="F468" t="s">
        <v>243</v>
      </c>
      <c r="G468" t="s">
        <v>244</v>
      </c>
      <c r="H468" t="s">
        <v>189</v>
      </c>
      <c r="J468" s="12">
        <v>0</v>
      </c>
      <c r="K468" s="85">
        <v>3240</v>
      </c>
      <c r="L468" t="s">
        <v>190</v>
      </c>
      <c r="M468" t="s">
        <v>191</v>
      </c>
      <c r="N468" t="s">
        <v>0</v>
      </c>
    </row>
    <row r="469" spans="1:14">
      <c r="A469" s="84">
        <v>44596</v>
      </c>
      <c r="B469" t="s">
        <v>240</v>
      </c>
      <c r="C469" t="s">
        <v>945</v>
      </c>
      <c r="D469" t="s">
        <v>291</v>
      </c>
      <c r="E469" t="s">
        <v>292</v>
      </c>
      <c r="F469" t="s">
        <v>909</v>
      </c>
      <c r="G469" t="s">
        <v>244</v>
      </c>
      <c r="H469" t="s">
        <v>349</v>
      </c>
      <c r="J469" s="12">
        <v>0</v>
      </c>
      <c r="K469" s="85">
        <v>33000</v>
      </c>
      <c r="L469" t="s">
        <v>190</v>
      </c>
      <c r="M469" t="s">
        <v>191</v>
      </c>
      <c r="N469" t="s">
        <v>0</v>
      </c>
    </row>
    <row r="470" spans="1:14">
      <c r="A470" s="84">
        <v>44596</v>
      </c>
      <c r="B470" t="s">
        <v>240</v>
      </c>
      <c r="C470" t="s">
        <v>945</v>
      </c>
      <c r="D470" t="s">
        <v>291</v>
      </c>
      <c r="E470" t="s">
        <v>292</v>
      </c>
      <c r="F470" t="s">
        <v>243</v>
      </c>
      <c r="G470" t="s">
        <v>244</v>
      </c>
      <c r="H470" t="s">
        <v>189</v>
      </c>
      <c r="J470" s="12">
        <v>0</v>
      </c>
      <c r="K470" s="85">
        <v>5940</v>
      </c>
      <c r="L470" t="s">
        <v>190</v>
      </c>
      <c r="M470" t="s">
        <v>191</v>
      </c>
      <c r="N470" t="s">
        <v>0</v>
      </c>
    </row>
    <row r="471" spans="1:14">
      <c r="A471" s="84">
        <v>44596</v>
      </c>
      <c r="B471" t="s">
        <v>240</v>
      </c>
      <c r="C471" t="s">
        <v>946</v>
      </c>
      <c r="D471" t="s">
        <v>370</v>
      </c>
      <c r="E471" t="s">
        <v>371</v>
      </c>
      <c r="F471" t="s">
        <v>909</v>
      </c>
      <c r="G471" t="s">
        <v>244</v>
      </c>
      <c r="H471" t="s">
        <v>349</v>
      </c>
      <c r="J471" s="12">
        <v>0</v>
      </c>
      <c r="K471" s="85">
        <v>12000</v>
      </c>
      <c r="L471" t="s">
        <v>190</v>
      </c>
      <c r="M471" t="s">
        <v>191</v>
      </c>
      <c r="N471" t="s">
        <v>0</v>
      </c>
    </row>
    <row r="472" spans="1:14">
      <c r="A472" s="84">
        <v>44596</v>
      </c>
      <c r="B472" t="s">
        <v>240</v>
      </c>
      <c r="C472" t="s">
        <v>946</v>
      </c>
      <c r="D472" t="s">
        <v>370</v>
      </c>
      <c r="E472" t="s">
        <v>371</v>
      </c>
      <c r="F472" t="s">
        <v>243</v>
      </c>
      <c r="G472" t="s">
        <v>244</v>
      </c>
      <c r="H472" t="s">
        <v>189</v>
      </c>
      <c r="J472" s="12">
        <v>0</v>
      </c>
      <c r="K472" s="85">
        <v>540</v>
      </c>
      <c r="L472" t="s">
        <v>190</v>
      </c>
      <c r="M472" t="s">
        <v>191</v>
      </c>
      <c r="N472" t="s">
        <v>0</v>
      </c>
    </row>
    <row r="473" spans="1:14">
      <c r="A473" s="84">
        <v>44596</v>
      </c>
      <c r="B473" t="s">
        <v>240</v>
      </c>
      <c r="C473" t="s">
        <v>947</v>
      </c>
      <c r="D473" t="s">
        <v>293</v>
      </c>
      <c r="E473" t="s">
        <v>294</v>
      </c>
      <c r="F473" t="s">
        <v>909</v>
      </c>
      <c r="G473" t="s">
        <v>244</v>
      </c>
      <c r="H473" t="s">
        <v>349</v>
      </c>
      <c r="J473" s="12">
        <v>0</v>
      </c>
      <c r="K473" s="85">
        <v>34500</v>
      </c>
      <c r="L473" t="s">
        <v>190</v>
      </c>
      <c r="M473" t="s">
        <v>191</v>
      </c>
      <c r="N473" t="s">
        <v>0</v>
      </c>
    </row>
    <row r="474" spans="1:14">
      <c r="A474" s="84">
        <v>44596</v>
      </c>
      <c r="B474" t="s">
        <v>240</v>
      </c>
      <c r="C474" t="s">
        <v>947</v>
      </c>
      <c r="D474" t="s">
        <v>293</v>
      </c>
      <c r="E474" t="s">
        <v>294</v>
      </c>
      <c r="F474" t="s">
        <v>243</v>
      </c>
      <c r="G474" t="s">
        <v>244</v>
      </c>
      <c r="H474" t="s">
        <v>189</v>
      </c>
      <c r="J474" s="12">
        <v>0</v>
      </c>
      <c r="K474" s="85">
        <v>2700</v>
      </c>
      <c r="L474" t="s">
        <v>190</v>
      </c>
      <c r="M474" t="s">
        <v>191</v>
      </c>
      <c r="N474" t="s">
        <v>0</v>
      </c>
    </row>
    <row r="475" spans="1:14">
      <c r="A475" s="84">
        <v>44596</v>
      </c>
      <c r="B475" t="s">
        <v>240</v>
      </c>
      <c r="C475" t="s">
        <v>948</v>
      </c>
      <c r="D475" t="s">
        <v>295</v>
      </c>
      <c r="E475" t="s">
        <v>296</v>
      </c>
      <c r="F475" t="s">
        <v>909</v>
      </c>
      <c r="G475" t="s">
        <v>244</v>
      </c>
      <c r="H475" t="s">
        <v>349</v>
      </c>
      <c r="J475" s="12">
        <v>0</v>
      </c>
      <c r="K475" s="85">
        <v>33000</v>
      </c>
      <c r="L475" t="s">
        <v>190</v>
      </c>
      <c r="M475" t="s">
        <v>191</v>
      </c>
      <c r="N475" t="s">
        <v>0</v>
      </c>
    </row>
    <row r="476" spans="1:14">
      <c r="A476" s="84">
        <v>44596</v>
      </c>
      <c r="B476" t="s">
        <v>240</v>
      </c>
      <c r="C476" t="s">
        <v>948</v>
      </c>
      <c r="D476" t="s">
        <v>295</v>
      </c>
      <c r="E476" t="s">
        <v>296</v>
      </c>
      <c r="F476" t="s">
        <v>243</v>
      </c>
      <c r="G476" t="s">
        <v>244</v>
      </c>
      <c r="H476" t="s">
        <v>189</v>
      </c>
      <c r="J476" s="12">
        <v>0</v>
      </c>
      <c r="K476" s="85">
        <v>4050</v>
      </c>
      <c r="L476" t="s">
        <v>190</v>
      </c>
      <c r="M476" t="s">
        <v>191</v>
      </c>
      <c r="N476" t="s">
        <v>0</v>
      </c>
    </row>
    <row r="477" spans="1:14">
      <c r="A477" s="84">
        <v>44596</v>
      </c>
      <c r="B477" t="s">
        <v>240</v>
      </c>
      <c r="C477" t="s">
        <v>949</v>
      </c>
      <c r="D477" t="s">
        <v>299</v>
      </c>
      <c r="E477" t="s">
        <v>300</v>
      </c>
      <c r="F477" t="s">
        <v>909</v>
      </c>
      <c r="G477" t="s">
        <v>244</v>
      </c>
      <c r="H477" t="s">
        <v>349</v>
      </c>
      <c r="J477" s="12">
        <v>0</v>
      </c>
      <c r="K477" s="85">
        <v>18000</v>
      </c>
      <c r="L477" t="s">
        <v>190</v>
      </c>
      <c r="M477" t="s">
        <v>191</v>
      </c>
      <c r="N477" t="s">
        <v>0</v>
      </c>
    </row>
    <row r="478" spans="1:14">
      <c r="A478" s="84">
        <v>44596</v>
      </c>
      <c r="B478" t="s">
        <v>240</v>
      </c>
      <c r="C478" t="s">
        <v>949</v>
      </c>
      <c r="D478" t="s">
        <v>299</v>
      </c>
      <c r="E478" t="s">
        <v>300</v>
      </c>
      <c r="F478" t="s">
        <v>243</v>
      </c>
      <c r="G478" t="s">
        <v>244</v>
      </c>
      <c r="H478" t="s">
        <v>189</v>
      </c>
      <c r="J478" s="12">
        <v>0</v>
      </c>
      <c r="K478" s="85">
        <v>1890</v>
      </c>
      <c r="L478" t="s">
        <v>190</v>
      </c>
      <c r="M478" t="s">
        <v>191</v>
      </c>
      <c r="N478" t="s">
        <v>0</v>
      </c>
    </row>
    <row r="479" spans="1:14">
      <c r="A479" s="84">
        <v>44596</v>
      </c>
      <c r="B479" t="s">
        <v>240</v>
      </c>
      <c r="C479" t="s">
        <v>950</v>
      </c>
      <c r="D479" t="s">
        <v>297</v>
      </c>
      <c r="E479" t="s">
        <v>298</v>
      </c>
      <c r="F479" t="s">
        <v>909</v>
      </c>
      <c r="G479" t="s">
        <v>244</v>
      </c>
      <c r="H479" t="s">
        <v>349</v>
      </c>
      <c r="J479" s="12">
        <v>0</v>
      </c>
      <c r="K479" s="85">
        <v>9000</v>
      </c>
      <c r="L479" t="s">
        <v>190</v>
      </c>
      <c r="M479" t="s">
        <v>191</v>
      </c>
      <c r="N479" t="s">
        <v>0</v>
      </c>
    </row>
    <row r="480" spans="1:14">
      <c r="A480" s="84">
        <v>44596</v>
      </c>
      <c r="B480" t="s">
        <v>240</v>
      </c>
      <c r="C480" t="s">
        <v>950</v>
      </c>
      <c r="D480" t="s">
        <v>297</v>
      </c>
      <c r="E480" t="s">
        <v>298</v>
      </c>
      <c r="F480" t="s">
        <v>243</v>
      </c>
      <c r="G480" t="s">
        <v>244</v>
      </c>
      <c r="H480" t="s">
        <v>189</v>
      </c>
      <c r="J480" s="12">
        <v>0</v>
      </c>
      <c r="K480" s="85">
        <v>1620</v>
      </c>
      <c r="L480" t="s">
        <v>190</v>
      </c>
      <c r="M480" t="s">
        <v>191</v>
      </c>
      <c r="N480" t="s">
        <v>0</v>
      </c>
    </row>
    <row r="481" spans="1:14">
      <c r="A481" s="84">
        <v>44596</v>
      </c>
      <c r="B481" t="s">
        <v>240</v>
      </c>
      <c r="C481" t="s">
        <v>951</v>
      </c>
      <c r="D481" t="s">
        <v>372</v>
      </c>
      <c r="E481" t="s">
        <v>373</v>
      </c>
      <c r="F481" t="s">
        <v>909</v>
      </c>
      <c r="G481" t="s">
        <v>244</v>
      </c>
      <c r="H481" t="s">
        <v>349</v>
      </c>
      <c r="J481" s="12">
        <v>0</v>
      </c>
      <c r="K481" s="85">
        <v>21000</v>
      </c>
      <c r="L481" t="s">
        <v>190</v>
      </c>
      <c r="M481" t="s">
        <v>191</v>
      </c>
      <c r="N481" t="s">
        <v>0</v>
      </c>
    </row>
    <row r="482" spans="1:14">
      <c r="A482" s="84">
        <v>44596</v>
      </c>
      <c r="B482" t="s">
        <v>240</v>
      </c>
      <c r="C482" t="s">
        <v>951</v>
      </c>
      <c r="D482" t="s">
        <v>372</v>
      </c>
      <c r="E482" t="s">
        <v>373</v>
      </c>
      <c r="F482" t="s">
        <v>243</v>
      </c>
      <c r="G482" t="s">
        <v>244</v>
      </c>
      <c r="H482" t="s">
        <v>189</v>
      </c>
      <c r="J482" s="12">
        <v>0</v>
      </c>
      <c r="K482" s="85">
        <v>1890</v>
      </c>
      <c r="L482" t="s">
        <v>190</v>
      </c>
      <c r="M482" t="s">
        <v>191</v>
      </c>
      <c r="N482" t="s">
        <v>0</v>
      </c>
    </row>
    <row r="483" spans="1:14">
      <c r="A483" s="84">
        <v>44596</v>
      </c>
      <c r="B483" t="s">
        <v>240</v>
      </c>
      <c r="C483" t="s">
        <v>952</v>
      </c>
      <c r="D483" t="s">
        <v>374</v>
      </c>
      <c r="E483" t="s">
        <v>375</v>
      </c>
      <c r="F483" t="s">
        <v>909</v>
      </c>
      <c r="G483" t="s">
        <v>244</v>
      </c>
      <c r="H483" t="s">
        <v>349</v>
      </c>
      <c r="J483" s="12">
        <v>0</v>
      </c>
      <c r="K483" s="85">
        <v>15000</v>
      </c>
      <c r="L483" t="s">
        <v>190</v>
      </c>
      <c r="M483" t="s">
        <v>191</v>
      </c>
      <c r="N483" t="s">
        <v>0</v>
      </c>
    </row>
    <row r="484" spans="1:14">
      <c r="A484" s="84">
        <v>44596</v>
      </c>
      <c r="B484" t="s">
        <v>240</v>
      </c>
      <c r="C484" t="s">
        <v>952</v>
      </c>
      <c r="D484" t="s">
        <v>374</v>
      </c>
      <c r="E484" t="s">
        <v>375</v>
      </c>
      <c r="F484" t="s">
        <v>243</v>
      </c>
      <c r="G484" t="s">
        <v>244</v>
      </c>
      <c r="H484" t="s">
        <v>189</v>
      </c>
      <c r="J484" s="12">
        <v>0</v>
      </c>
      <c r="K484" s="85">
        <v>540</v>
      </c>
      <c r="L484" t="s">
        <v>190</v>
      </c>
      <c r="M484" t="s">
        <v>191</v>
      </c>
      <c r="N484" t="s">
        <v>0</v>
      </c>
    </row>
    <row r="485" spans="1:14">
      <c r="A485" s="84">
        <v>44596</v>
      </c>
      <c r="B485" t="s">
        <v>240</v>
      </c>
      <c r="C485" t="s">
        <v>953</v>
      </c>
      <c r="D485" t="s">
        <v>376</v>
      </c>
      <c r="E485" t="s">
        <v>377</v>
      </c>
      <c r="F485" t="s">
        <v>909</v>
      </c>
      <c r="G485" t="s">
        <v>244</v>
      </c>
      <c r="H485" t="s">
        <v>349</v>
      </c>
      <c r="J485" s="12">
        <v>0</v>
      </c>
      <c r="K485" s="85">
        <v>31500</v>
      </c>
      <c r="L485" t="s">
        <v>190</v>
      </c>
      <c r="M485" t="s">
        <v>191</v>
      </c>
      <c r="N485" t="s">
        <v>0</v>
      </c>
    </row>
    <row r="486" spans="1:14">
      <c r="A486" s="84">
        <v>44596</v>
      </c>
      <c r="B486" t="s">
        <v>240</v>
      </c>
      <c r="C486" t="s">
        <v>953</v>
      </c>
      <c r="D486" t="s">
        <v>376</v>
      </c>
      <c r="E486" t="s">
        <v>377</v>
      </c>
      <c r="F486" t="s">
        <v>243</v>
      </c>
      <c r="G486" t="s">
        <v>244</v>
      </c>
      <c r="H486" t="s">
        <v>189</v>
      </c>
      <c r="J486" s="12">
        <v>0</v>
      </c>
      <c r="K486" s="85">
        <v>810</v>
      </c>
      <c r="L486" t="s">
        <v>190</v>
      </c>
      <c r="M486" t="s">
        <v>191</v>
      </c>
      <c r="N486" t="s">
        <v>0</v>
      </c>
    </row>
    <row r="487" spans="1:14">
      <c r="A487" s="84">
        <v>44596</v>
      </c>
      <c r="B487" t="s">
        <v>240</v>
      </c>
      <c r="C487" t="s">
        <v>954</v>
      </c>
      <c r="D487" t="s">
        <v>378</v>
      </c>
      <c r="E487" t="s">
        <v>379</v>
      </c>
      <c r="F487" t="s">
        <v>909</v>
      </c>
      <c r="G487" t="s">
        <v>244</v>
      </c>
      <c r="H487" t="s">
        <v>349</v>
      </c>
      <c r="J487" s="12">
        <v>0</v>
      </c>
      <c r="K487" s="85">
        <v>6000</v>
      </c>
      <c r="L487" t="s">
        <v>190</v>
      </c>
      <c r="M487" t="s">
        <v>191</v>
      </c>
      <c r="N487" t="s">
        <v>0</v>
      </c>
    </row>
    <row r="488" spans="1:14">
      <c r="A488" s="84">
        <v>44596</v>
      </c>
      <c r="B488" t="s">
        <v>240</v>
      </c>
      <c r="C488" t="s">
        <v>954</v>
      </c>
      <c r="D488" t="s">
        <v>378</v>
      </c>
      <c r="E488" t="s">
        <v>379</v>
      </c>
      <c r="F488" t="s">
        <v>243</v>
      </c>
      <c r="G488" t="s">
        <v>244</v>
      </c>
      <c r="H488" t="s">
        <v>189</v>
      </c>
      <c r="J488" s="12">
        <v>0</v>
      </c>
      <c r="K488" s="85">
        <v>540</v>
      </c>
      <c r="L488" t="s">
        <v>190</v>
      </c>
      <c r="M488" t="s">
        <v>191</v>
      </c>
      <c r="N488" t="s">
        <v>0</v>
      </c>
    </row>
    <row r="489" spans="1:14">
      <c r="A489" s="84">
        <v>44620</v>
      </c>
      <c r="B489" t="s">
        <v>187</v>
      </c>
      <c r="C489" t="s">
        <v>464</v>
      </c>
      <c r="D489" t="s">
        <v>311</v>
      </c>
      <c r="E489" t="s">
        <v>312</v>
      </c>
      <c r="F489" t="s">
        <v>345</v>
      </c>
      <c r="G489" t="s">
        <v>244</v>
      </c>
      <c r="H489" t="s">
        <v>346</v>
      </c>
      <c r="I489" t="s">
        <v>198</v>
      </c>
      <c r="J489" s="12">
        <v>0</v>
      </c>
      <c r="K489" s="85">
        <v>1029.79</v>
      </c>
      <c r="L489" t="s">
        <v>190</v>
      </c>
      <c r="M489" t="s">
        <v>191</v>
      </c>
      <c r="N489" t="s">
        <v>0</v>
      </c>
    </row>
    <row r="490" spans="1:14">
      <c r="A490" s="84">
        <v>44620</v>
      </c>
      <c r="B490" t="s">
        <v>187</v>
      </c>
      <c r="C490" t="s">
        <v>465</v>
      </c>
      <c r="D490" t="s">
        <v>330</v>
      </c>
      <c r="E490" t="s">
        <v>331</v>
      </c>
      <c r="F490" t="s">
        <v>345</v>
      </c>
      <c r="G490" t="s">
        <v>244</v>
      </c>
      <c r="H490" t="s">
        <v>346</v>
      </c>
      <c r="I490" t="s">
        <v>198</v>
      </c>
      <c r="J490" s="12">
        <v>0</v>
      </c>
      <c r="K490" s="85">
        <v>367.83</v>
      </c>
      <c r="L490" t="s">
        <v>190</v>
      </c>
      <c r="M490" t="s">
        <v>191</v>
      </c>
      <c r="N490" t="s">
        <v>0</v>
      </c>
    </row>
    <row r="491" spans="1:14">
      <c r="A491" s="84">
        <v>44620</v>
      </c>
      <c r="B491" t="s">
        <v>187</v>
      </c>
      <c r="C491" t="s">
        <v>466</v>
      </c>
      <c r="D491" t="s">
        <v>338</v>
      </c>
      <c r="E491" t="s">
        <v>339</v>
      </c>
      <c r="F491" t="s">
        <v>345</v>
      </c>
      <c r="G491" t="s">
        <v>244</v>
      </c>
      <c r="H491" t="s">
        <v>346</v>
      </c>
      <c r="I491" t="s">
        <v>198</v>
      </c>
      <c r="J491" s="12">
        <v>0</v>
      </c>
      <c r="K491" s="85">
        <v>1303.82</v>
      </c>
      <c r="L491" t="s">
        <v>190</v>
      </c>
      <c r="M491" t="s">
        <v>191</v>
      </c>
      <c r="N491" t="s">
        <v>0</v>
      </c>
    </row>
    <row r="492" spans="1:14">
      <c r="A492" s="84">
        <v>44620</v>
      </c>
      <c r="B492" t="s">
        <v>187</v>
      </c>
      <c r="C492" t="s">
        <v>467</v>
      </c>
      <c r="D492" t="s">
        <v>340</v>
      </c>
      <c r="E492" t="s">
        <v>341</v>
      </c>
      <c r="F492" t="s">
        <v>345</v>
      </c>
      <c r="G492" t="s">
        <v>244</v>
      </c>
      <c r="H492" t="s">
        <v>346</v>
      </c>
      <c r="I492" t="s">
        <v>198</v>
      </c>
      <c r="J492" s="12">
        <v>0</v>
      </c>
      <c r="K492" s="85">
        <v>971.5</v>
      </c>
      <c r="L492" t="s">
        <v>190</v>
      </c>
      <c r="M492" t="s">
        <v>191</v>
      </c>
      <c r="N492" t="s">
        <v>0</v>
      </c>
    </row>
    <row r="493" spans="1:14">
      <c r="A493" s="84">
        <v>44620</v>
      </c>
      <c r="B493" t="s">
        <v>187</v>
      </c>
      <c r="C493" t="s">
        <v>468</v>
      </c>
      <c r="D493" t="s">
        <v>307</v>
      </c>
      <c r="E493" t="s">
        <v>308</v>
      </c>
      <c r="F493" t="s">
        <v>345</v>
      </c>
      <c r="G493" t="s">
        <v>244</v>
      </c>
      <c r="H493" t="s">
        <v>346</v>
      </c>
      <c r="I493" t="s">
        <v>198</v>
      </c>
      <c r="J493" s="12">
        <v>0</v>
      </c>
      <c r="K493" s="85">
        <v>481.73</v>
      </c>
      <c r="L493" t="s">
        <v>190</v>
      </c>
      <c r="M493" t="s">
        <v>191</v>
      </c>
      <c r="N493" t="s">
        <v>0</v>
      </c>
    </row>
    <row r="494" spans="1:14">
      <c r="A494" s="84">
        <v>44620</v>
      </c>
      <c r="B494" t="s">
        <v>187</v>
      </c>
      <c r="C494" t="s">
        <v>404</v>
      </c>
      <c r="D494" t="s">
        <v>316</v>
      </c>
      <c r="E494" t="s">
        <v>317</v>
      </c>
      <c r="F494" t="s">
        <v>345</v>
      </c>
      <c r="G494" t="s">
        <v>244</v>
      </c>
      <c r="H494" t="s">
        <v>346</v>
      </c>
      <c r="I494" t="s">
        <v>198</v>
      </c>
      <c r="J494" s="12">
        <v>0</v>
      </c>
      <c r="K494" s="85">
        <v>493.79</v>
      </c>
      <c r="L494" t="s">
        <v>190</v>
      </c>
      <c r="M494" t="s">
        <v>191</v>
      </c>
      <c r="N494" t="s">
        <v>0</v>
      </c>
    </row>
    <row r="495" spans="1:14">
      <c r="A495" s="84">
        <v>44620</v>
      </c>
      <c r="B495" t="s">
        <v>187</v>
      </c>
      <c r="C495" t="s">
        <v>469</v>
      </c>
      <c r="D495" t="s">
        <v>301</v>
      </c>
      <c r="E495" t="s">
        <v>302</v>
      </c>
      <c r="F495" t="s">
        <v>345</v>
      </c>
      <c r="G495" t="s">
        <v>244</v>
      </c>
      <c r="H495" t="s">
        <v>346</v>
      </c>
      <c r="I495" t="s">
        <v>198</v>
      </c>
      <c r="J495" s="12">
        <v>0</v>
      </c>
      <c r="K495" s="85">
        <v>1374.17</v>
      </c>
      <c r="L495" t="s">
        <v>190</v>
      </c>
      <c r="M495" t="s">
        <v>191</v>
      </c>
      <c r="N495" t="s">
        <v>0</v>
      </c>
    </row>
    <row r="496" spans="1:14">
      <c r="A496" s="84">
        <v>44620</v>
      </c>
      <c r="B496" t="s">
        <v>187</v>
      </c>
      <c r="C496" t="s">
        <v>199</v>
      </c>
      <c r="D496" t="s">
        <v>326</v>
      </c>
      <c r="E496" t="s">
        <v>327</v>
      </c>
      <c r="F496" t="s">
        <v>345</v>
      </c>
      <c r="G496" t="s">
        <v>244</v>
      </c>
      <c r="H496" t="s">
        <v>346</v>
      </c>
      <c r="I496" t="s">
        <v>198</v>
      </c>
      <c r="J496" s="12">
        <v>0</v>
      </c>
      <c r="K496" s="85">
        <v>688.76</v>
      </c>
      <c r="L496" t="s">
        <v>190</v>
      </c>
      <c r="M496" t="s">
        <v>191</v>
      </c>
      <c r="N496" t="s">
        <v>0</v>
      </c>
    </row>
    <row r="497" spans="1:14">
      <c r="A497" s="84">
        <v>44620</v>
      </c>
      <c r="B497" t="s">
        <v>187</v>
      </c>
      <c r="C497" t="s">
        <v>470</v>
      </c>
      <c r="D497" t="s">
        <v>380</v>
      </c>
      <c r="E497" t="s">
        <v>381</v>
      </c>
      <c r="F497" t="s">
        <v>345</v>
      </c>
      <c r="G497" t="s">
        <v>244</v>
      </c>
      <c r="H497" t="s">
        <v>346</v>
      </c>
      <c r="I497" t="s">
        <v>198</v>
      </c>
      <c r="J497" s="12">
        <v>0</v>
      </c>
      <c r="K497" s="85">
        <v>877.03</v>
      </c>
      <c r="L497" t="s">
        <v>190</v>
      </c>
      <c r="M497" t="s">
        <v>191</v>
      </c>
      <c r="N497" t="s">
        <v>0</v>
      </c>
    </row>
    <row r="498" spans="1:14">
      <c r="A498" s="84">
        <v>44620</v>
      </c>
      <c r="B498" t="s">
        <v>187</v>
      </c>
      <c r="C498" t="s">
        <v>406</v>
      </c>
      <c r="D498" t="s">
        <v>322</v>
      </c>
      <c r="E498" t="s">
        <v>323</v>
      </c>
      <c r="F498" t="s">
        <v>345</v>
      </c>
      <c r="G498" t="s">
        <v>244</v>
      </c>
      <c r="H498" t="s">
        <v>346</v>
      </c>
      <c r="I498" t="s">
        <v>198</v>
      </c>
      <c r="J498" s="12">
        <v>0</v>
      </c>
      <c r="K498" s="85">
        <v>1210.69</v>
      </c>
      <c r="L498" t="s">
        <v>190</v>
      </c>
      <c r="M498" t="s">
        <v>191</v>
      </c>
      <c r="N498" t="s">
        <v>0</v>
      </c>
    </row>
    <row r="499" spans="1:14">
      <c r="A499" s="84">
        <v>44620</v>
      </c>
      <c r="B499" t="s">
        <v>187</v>
      </c>
      <c r="C499" t="s">
        <v>471</v>
      </c>
      <c r="D499" t="s">
        <v>386</v>
      </c>
      <c r="E499" t="s">
        <v>387</v>
      </c>
      <c r="F499" t="s">
        <v>345</v>
      </c>
      <c r="G499" t="s">
        <v>244</v>
      </c>
      <c r="H499" t="s">
        <v>346</v>
      </c>
      <c r="I499" t="s">
        <v>198</v>
      </c>
      <c r="J499" s="12">
        <v>0</v>
      </c>
      <c r="K499" s="85">
        <v>283.41000000000003</v>
      </c>
      <c r="L499" t="s">
        <v>190</v>
      </c>
      <c r="M499" t="s">
        <v>191</v>
      </c>
      <c r="N499" t="s">
        <v>0</v>
      </c>
    </row>
    <row r="500" spans="1:14">
      <c r="A500" s="84">
        <v>44620</v>
      </c>
      <c r="B500" t="s">
        <v>187</v>
      </c>
      <c r="C500" t="s">
        <v>500</v>
      </c>
      <c r="D500" t="s">
        <v>336</v>
      </c>
      <c r="E500" t="s">
        <v>337</v>
      </c>
      <c r="F500" t="s">
        <v>345</v>
      </c>
      <c r="G500" t="s">
        <v>244</v>
      </c>
      <c r="H500" t="s">
        <v>346</v>
      </c>
      <c r="I500" t="s">
        <v>198</v>
      </c>
      <c r="J500" s="12">
        <v>0</v>
      </c>
      <c r="K500" s="85">
        <v>574.86</v>
      </c>
      <c r="L500" t="s">
        <v>190</v>
      </c>
      <c r="M500" t="s">
        <v>191</v>
      </c>
      <c r="N500" t="s">
        <v>0</v>
      </c>
    </row>
    <row r="501" spans="1:14">
      <c r="A501" s="84">
        <v>44620</v>
      </c>
      <c r="B501" t="s">
        <v>187</v>
      </c>
      <c r="C501" t="s">
        <v>501</v>
      </c>
      <c r="D501" t="s">
        <v>334</v>
      </c>
      <c r="E501" t="s">
        <v>335</v>
      </c>
      <c r="F501" t="s">
        <v>345</v>
      </c>
      <c r="G501" t="s">
        <v>244</v>
      </c>
      <c r="H501" t="s">
        <v>346</v>
      </c>
      <c r="I501" t="s">
        <v>198</v>
      </c>
      <c r="J501" s="12">
        <v>0</v>
      </c>
      <c r="K501" s="85">
        <v>465.65</v>
      </c>
      <c r="L501" t="s">
        <v>190</v>
      </c>
      <c r="M501" t="s">
        <v>191</v>
      </c>
      <c r="N501" t="s">
        <v>0</v>
      </c>
    </row>
    <row r="502" spans="1:14">
      <c r="A502" s="84">
        <v>44620</v>
      </c>
      <c r="B502" t="s">
        <v>187</v>
      </c>
      <c r="C502" t="s">
        <v>964</v>
      </c>
      <c r="D502" t="s">
        <v>342</v>
      </c>
      <c r="E502" t="s">
        <v>343</v>
      </c>
      <c r="F502" t="s">
        <v>345</v>
      </c>
      <c r="G502" t="s">
        <v>244</v>
      </c>
      <c r="H502" t="s">
        <v>346</v>
      </c>
      <c r="I502" t="s">
        <v>198</v>
      </c>
      <c r="J502" s="12">
        <v>0</v>
      </c>
      <c r="K502" s="85">
        <v>781.89</v>
      </c>
      <c r="L502" t="s">
        <v>190</v>
      </c>
      <c r="M502" t="s">
        <v>191</v>
      </c>
      <c r="N502" t="s">
        <v>0</v>
      </c>
    </row>
    <row r="503" spans="1:14">
      <c r="A503" s="84">
        <v>44620</v>
      </c>
      <c r="B503" t="s">
        <v>187</v>
      </c>
      <c r="C503" t="s">
        <v>965</v>
      </c>
      <c r="D503" t="s">
        <v>388</v>
      </c>
      <c r="E503" t="s">
        <v>389</v>
      </c>
      <c r="F503" t="s">
        <v>345</v>
      </c>
      <c r="G503" t="s">
        <v>244</v>
      </c>
      <c r="H503" t="s">
        <v>346</v>
      </c>
      <c r="I503" t="s">
        <v>198</v>
      </c>
      <c r="J503" s="12">
        <v>0</v>
      </c>
      <c r="K503" s="85">
        <v>532.65</v>
      </c>
      <c r="L503" t="s">
        <v>190</v>
      </c>
      <c r="M503" t="s">
        <v>191</v>
      </c>
      <c r="N503" t="s">
        <v>0</v>
      </c>
    </row>
    <row r="504" spans="1:14">
      <c r="A504" s="84">
        <v>44620</v>
      </c>
      <c r="B504" t="s">
        <v>187</v>
      </c>
      <c r="C504" t="s">
        <v>966</v>
      </c>
      <c r="D504" t="s">
        <v>328</v>
      </c>
      <c r="E504" t="s">
        <v>329</v>
      </c>
      <c r="F504" t="s">
        <v>345</v>
      </c>
      <c r="G504" t="s">
        <v>244</v>
      </c>
      <c r="H504" t="s">
        <v>346</v>
      </c>
      <c r="I504" t="s">
        <v>198</v>
      </c>
      <c r="J504" s="12">
        <v>0</v>
      </c>
      <c r="K504" s="85">
        <v>711.54</v>
      </c>
      <c r="L504" t="s">
        <v>190</v>
      </c>
      <c r="M504" t="s">
        <v>191</v>
      </c>
      <c r="N504" t="s">
        <v>0</v>
      </c>
    </row>
    <row r="505" spans="1:14">
      <c r="A505" s="84">
        <v>44620</v>
      </c>
      <c r="B505" t="s">
        <v>187</v>
      </c>
      <c r="C505" t="s">
        <v>967</v>
      </c>
      <c r="D505" t="s">
        <v>305</v>
      </c>
      <c r="E505" t="s">
        <v>306</v>
      </c>
      <c r="F505" t="s">
        <v>345</v>
      </c>
      <c r="G505" t="s">
        <v>244</v>
      </c>
      <c r="H505" t="s">
        <v>346</v>
      </c>
      <c r="I505" t="s">
        <v>198</v>
      </c>
      <c r="J505" s="12">
        <v>0</v>
      </c>
      <c r="K505" s="85">
        <v>1439.16</v>
      </c>
      <c r="L505" t="s">
        <v>190</v>
      </c>
      <c r="M505" t="s">
        <v>191</v>
      </c>
      <c r="N505" t="s">
        <v>0</v>
      </c>
    </row>
    <row r="506" spans="1:14">
      <c r="A506" s="84">
        <v>44620</v>
      </c>
      <c r="B506" t="s">
        <v>187</v>
      </c>
      <c r="C506" t="s">
        <v>968</v>
      </c>
      <c r="D506" t="s">
        <v>382</v>
      </c>
      <c r="E506" t="s">
        <v>383</v>
      </c>
      <c r="F506" t="s">
        <v>345</v>
      </c>
      <c r="G506" t="s">
        <v>244</v>
      </c>
      <c r="H506" t="s">
        <v>346</v>
      </c>
      <c r="I506" t="s">
        <v>198</v>
      </c>
      <c r="J506" s="12">
        <v>0</v>
      </c>
      <c r="K506" s="85">
        <v>363.81</v>
      </c>
      <c r="L506" t="s">
        <v>190</v>
      </c>
      <c r="M506" t="s">
        <v>191</v>
      </c>
      <c r="N506" t="s">
        <v>0</v>
      </c>
    </row>
    <row r="507" spans="1:14">
      <c r="A507" s="84">
        <v>44620</v>
      </c>
      <c r="B507" t="s">
        <v>187</v>
      </c>
      <c r="C507" t="s">
        <v>969</v>
      </c>
      <c r="D507" t="s">
        <v>324</v>
      </c>
      <c r="E507" t="s">
        <v>325</v>
      </c>
      <c r="F507" t="s">
        <v>345</v>
      </c>
      <c r="G507" t="s">
        <v>244</v>
      </c>
      <c r="H507" t="s">
        <v>346</v>
      </c>
      <c r="I507" t="s">
        <v>198</v>
      </c>
      <c r="J507" s="12">
        <v>0</v>
      </c>
      <c r="K507" s="85">
        <v>553.41999999999996</v>
      </c>
      <c r="L507" t="s">
        <v>190</v>
      </c>
      <c r="M507" t="s">
        <v>191</v>
      </c>
      <c r="N507" t="s">
        <v>0</v>
      </c>
    </row>
    <row r="508" spans="1:14">
      <c r="A508" s="84">
        <v>44620</v>
      </c>
      <c r="B508" t="s">
        <v>187</v>
      </c>
      <c r="C508" t="s">
        <v>970</v>
      </c>
      <c r="D508" t="s">
        <v>888</v>
      </c>
      <c r="F508" t="s">
        <v>345</v>
      </c>
      <c r="G508" t="s">
        <v>244</v>
      </c>
      <c r="H508" t="s">
        <v>346</v>
      </c>
      <c r="I508" t="s">
        <v>198</v>
      </c>
      <c r="J508" s="12">
        <v>0</v>
      </c>
      <c r="K508" s="85">
        <v>688.76</v>
      </c>
      <c r="L508" t="s">
        <v>190</v>
      </c>
      <c r="M508" t="s">
        <v>191</v>
      </c>
      <c r="N508" t="s">
        <v>0</v>
      </c>
    </row>
    <row r="509" spans="1:14">
      <c r="A509" s="84">
        <v>44620</v>
      </c>
      <c r="B509" t="s">
        <v>187</v>
      </c>
      <c r="C509" t="s">
        <v>971</v>
      </c>
      <c r="D509" t="s">
        <v>313</v>
      </c>
      <c r="E509" t="s">
        <v>314</v>
      </c>
      <c r="F509" t="s">
        <v>345</v>
      </c>
      <c r="G509" t="s">
        <v>244</v>
      </c>
      <c r="H509" t="s">
        <v>346</v>
      </c>
      <c r="I509" t="s">
        <v>198</v>
      </c>
      <c r="J509" s="12">
        <v>0</v>
      </c>
      <c r="K509" s="85">
        <v>1010.36</v>
      </c>
      <c r="L509" t="s">
        <v>190</v>
      </c>
      <c r="M509" t="s">
        <v>191</v>
      </c>
      <c r="N509" t="s">
        <v>0</v>
      </c>
    </row>
    <row r="510" spans="1:14">
      <c r="A510" s="84">
        <v>44620</v>
      </c>
      <c r="B510" t="s">
        <v>187</v>
      </c>
      <c r="C510" t="s">
        <v>972</v>
      </c>
      <c r="D510" t="s">
        <v>390</v>
      </c>
      <c r="E510" t="s">
        <v>391</v>
      </c>
      <c r="F510" t="s">
        <v>345</v>
      </c>
      <c r="G510" t="s">
        <v>244</v>
      </c>
      <c r="H510" t="s">
        <v>346</v>
      </c>
      <c r="I510" t="s">
        <v>198</v>
      </c>
      <c r="J510" s="12">
        <v>0</v>
      </c>
      <c r="K510" s="85">
        <v>404.01</v>
      </c>
      <c r="L510" t="s">
        <v>190</v>
      </c>
      <c r="M510" t="s">
        <v>191</v>
      </c>
      <c r="N510" t="s">
        <v>0</v>
      </c>
    </row>
    <row r="511" spans="1:14">
      <c r="A511" s="84">
        <v>44620</v>
      </c>
      <c r="B511" t="s">
        <v>187</v>
      </c>
      <c r="C511" t="s">
        <v>973</v>
      </c>
      <c r="D511" t="s">
        <v>318</v>
      </c>
      <c r="E511" t="s">
        <v>319</v>
      </c>
      <c r="F511" t="s">
        <v>345</v>
      </c>
      <c r="G511" t="s">
        <v>244</v>
      </c>
      <c r="H511" t="s">
        <v>346</v>
      </c>
      <c r="I511" t="s">
        <v>198</v>
      </c>
      <c r="J511" s="12">
        <v>0</v>
      </c>
      <c r="K511" s="85">
        <v>1098.1300000000001</v>
      </c>
      <c r="L511" t="s">
        <v>190</v>
      </c>
      <c r="M511" t="s">
        <v>191</v>
      </c>
      <c r="N511" t="s">
        <v>0</v>
      </c>
    </row>
    <row r="512" spans="1:14">
      <c r="A512" s="84">
        <v>44620</v>
      </c>
      <c r="B512" t="s">
        <v>187</v>
      </c>
      <c r="C512" t="s">
        <v>974</v>
      </c>
      <c r="D512" t="s">
        <v>332</v>
      </c>
      <c r="E512" t="s">
        <v>333</v>
      </c>
      <c r="F512" t="s">
        <v>345</v>
      </c>
      <c r="G512" t="s">
        <v>244</v>
      </c>
      <c r="H512" t="s">
        <v>346</v>
      </c>
      <c r="I512" t="s">
        <v>198</v>
      </c>
      <c r="J512" s="12">
        <v>0</v>
      </c>
      <c r="K512" s="85">
        <v>473.02</v>
      </c>
      <c r="L512" t="s">
        <v>190</v>
      </c>
      <c r="M512" t="s">
        <v>191</v>
      </c>
      <c r="N512" t="s">
        <v>0</v>
      </c>
    </row>
    <row r="513" spans="1:14">
      <c r="A513" s="84">
        <v>44651</v>
      </c>
      <c r="B513" t="s">
        <v>187</v>
      </c>
      <c r="C513" t="s">
        <v>472</v>
      </c>
      <c r="D513" t="s">
        <v>384</v>
      </c>
      <c r="E513" t="s">
        <v>385</v>
      </c>
      <c r="F513" t="s">
        <v>345</v>
      </c>
      <c r="G513" t="s">
        <v>244</v>
      </c>
      <c r="H513" t="s">
        <v>346</v>
      </c>
      <c r="I513" t="s">
        <v>198</v>
      </c>
      <c r="J513" s="12">
        <v>0</v>
      </c>
      <c r="K513" s="85">
        <v>525.28</v>
      </c>
      <c r="L513" t="s">
        <v>190</v>
      </c>
      <c r="M513" t="s">
        <v>191</v>
      </c>
      <c r="N513" t="s">
        <v>0</v>
      </c>
    </row>
    <row r="514" spans="1:14">
      <c r="A514" s="84">
        <v>44651</v>
      </c>
      <c r="B514" t="s">
        <v>187</v>
      </c>
      <c r="C514" t="s">
        <v>502</v>
      </c>
      <c r="D514" t="s">
        <v>303</v>
      </c>
      <c r="E514" t="s">
        <v>304</v>
      </c>
      <c r="F514" t="s">
        <v>345</v>
      </c>
      <c r="G514" t="s">
        <v>244</v>
      </c>
      <c r="H514" t="s">
        <v>346</v>
      </c>
      <c r="I514" t="s">
        <v>198</v>
      </c>
      <c r="J514" s="12">
        <v>0</v>
      </c>
      <c r="K514" s="85">
        <v>767.82</v>
      </c>
      <c r="L514" t="s">
        <v>190</v>
      </c>
      <c r="M514" t="s">
        <v>191</v>
      </c>
      <c r="N514" t="s">
        <v>0</v>
      </c>
    </row>
    <row r="515" spans="1:14">
      <c r="A515" s="84">
        <v>44651</v>
      </c>
      <c r="B515" t="s">
        <v>187</v>
      </c>
      <c r="C515" t="s">
        <v>1067</v>
      </c>
      <c r="D515" t="s">
        <v>309</v>
      </c>
      <c r="E515" t="s">
        <v>310</v>
      </c>
      <c r="F515" t="s">
        <v>345</v>
      </c>
      <c r="G515" t="s">
        <v>244</v>
      </c>
      <c r="H515" t="s">
        <v>346</v>
      </c>
      <c r="I515" t="s">
        <v>198</v>
      </c>
      <c r="J515" s="12">
        <v>0</v>
      </c>
      <c r="K515" s="85">
        <v>808.02</v>
      </c>
      <c r="L515" t="s">
        <v>190</v>
      </c>
      <c r="M515" t="s">
        <v>191</v>
      </c>
      <c r="N515" t="s">
        <v>0</v>
      </c>
    </row>
    <row r="516" spans="1:14">
      <c r="A516" s="84">
        <v>44415</v>
      </c>
      <c r="B516" t="s">
        <v>412</v>
      </c>
      <c r="C516" t="s">
        <v>646</v>
      </c>
      <c r="D516" t="s">
        <v>647</v>
      </c>
      <c r="F516" t="s">
        <v>648</v>
      </c>
      <c r="G516" t="s">
        <v>421</v>
      </c>
      <c r="H516" t="s">
        <v>395</v>
      </c>
      <c r="J516" s="12">
        <v>0</v>
      </c>
      <c r="K516" s="85">
        <v>8470</v>
      </c>
      <c r="L516" t="s">
        <v>190</v>
      </c>
      <c r="M516" t="s">
        <v>191</v>
      </c>
      <c r="N516" t="s">
        <v>649</v>
      </c>
    </row>
    <row r="517" spans="1:14">
      <c r="A517" s="84">
        <v>44415</v>
      </c>
      <c r="B517" t="s">
        <v>412</v>
      </c>
      <c r="C517" t="s">
        <v>650</v>
      </c>
      <c r="D517" t="s">
        <v>651</v>
      </c>
      <c r="F517" t="s">
        <v>652</v>
      </c>
      <c r="G517" t="s">
        <v>440</v>
      </c>
      <c r="H517" t="s">
        <v>395</v>
      </c>
      <c r="J517" s="12">
        <v>0</v>
      </c>
      <c r="K517" s="85">
        <v>10000</v>
      </c>
      <c r="L517" t="s">
        <v>190</v>
      </c>
      <c r="M517" t="s">
        <v>191</v>
      </c>
      <c r="N517" t="s">
        <v>649</v>
      </c>
    </row>
    <row r="518" spans="1:14">
      <c r="A518" s="84">
        <v>44477</v>
      </c>
      <c r="B518" t="s">
        <v>508</v>
      </c>
      <c r="C518" t="s">
        <v>765</v>
      </c>
      <c r="E518" t="s">
        <v>766</v>
      </c>
      <c r="F518" t="s">
        <v>767</v>
      </c>
      <c r="G518" t="s">
        <v>415</v>
      </c>
      <c r="H518" t="s">
        <v>486</v>
      </c>
      <c r="J518" s="12">
        <v>0</v>
      </c>
      <c r="K518" s="85">
        <v>3900</v>
      </c>
      <c r="L518" t="s">
        <v>190</v>
      </c>
      <c r="M518" t="s">
        <v>191</v>
      </c>
      <c r="N518" t="s">
        <v>649</v>
      </c>
    </row>
    <row r="519" spans="1:14">
      <c r="A519" s="84">
        <v>44477</v>
      </c>
      <c r="B519" t="s">
        <v>508</v>
      </c>
      <c r="C519" t="s">
        <v>765</v>
      </c>
      <c r="E519" t="s">
        <v>766</v>
      </c>
      <c r="F519" t="s">
        <v>665</v>
      </c>
      <c r="G519" t="s">
        <v>440</v>
      </c>
      <c r="H519" t="s">
        <v>486</v>
      </c>
      <c r="J519" s="12">
        <v>0</v>
      </c>
      <c r="K519" s="85">
        <v>6196</v>
      </c>
      <c r="L519" t="s">
        <v>190</v>
      </c>
      <c r="M519" t="s">
        <v>191</v>
      </c>
      <c r="N519" t="s">
        <v>649</v>
      </c>
    </row>
    <row r="520" spans="1:14">
      <c r="A520" s="84">
        <v>44477</v>
      </c>
      <c r="B520" t="s">
        <v>508</v>
      </c>
      <c r="C520" t="s">
        <v>765</v>
      </c>
      <c r="E520" t="s">
        <v>766</v>
      </c>
      <c r="F520" t="s">
        <v>768</v>
      </c>
      <c r="G520" t="s">
        <v>415</v>
      </c>
      <c r="H520" t="s">
        <v>486</v>
      </c>
      <c r="J520" s="12">
        <v>0</v>
      </c>
      <c r="K520" s="85">
        <v>555</v>
      </c>
      <c r="L520" t="s">
        <v>190</v>
      </c>
      <c r="M520" t="s">
        <v>191</v>
      </c>
      <c r="N520" t="s">
        <v>649</v>
      </c>
    </row>
    <row r="521" spans="1:14">
      <c r="A521" s="84">
        <v>44484</v>
      </c>
      <c r="B521" t="s">
        <v>508</v>
      </c>
      <c r="C521" t="s">
        <v>776</v>
      </c>
      <c r="E521" t="s">
        <v>766</v>
      </c>
      <c r="F521" t="s">
        <v>777</v>
      </c>
      <c r="G521" t="s">
        <v>415</v>
      </c>
      <c r="H521" t="s">
        <v>486</v>
      </c>
      <c r="J521" s="12">
        <v>0</v>
      </c>
      <c r="K521" s="85">
        <v>1290</v>
      </c>
      <c r="L521" t="s">
        <v>190</v>
      </c>
      <c r="M521" t="s">
        <v>191</v>
      </c>
      <c r="N521" t="s">
        <v>649</v>
      </c>
    </row>
    <row r="522" spans="1:14">
      <c r="A522" s="84">
        <v>44484</v>
      </c>
      <c r="B522" t="s">
        <v>508</v>
      </c>
      <c r="C522" t="s">
        <v>776</v>
      </c>
      <c r="E522" t="s">
        <v>766</v>
      </c>
      <c r="F522" t="s">
        <v>665</v>
      </c>
      <c r="G522" t="s">
        <v>440</v>
      </c>
      <c r="H522" t="s">
        <v>486</v>
      </c>
      <c r="J522" s="12">
        <v>0</v>
      </c>
      <c r="K522" s="85">
        <v>2042.4</v>
      </c>
      <c r="L522" t="s">
        <v>190</v>
      </c>
      <c r="M522" t="s">
        <v>191</v>
      </c>
      <c r="N522" t="s">
        <v>649</v>
      </c>
    </row>
    <row r="523" spans="1:14">
      <c r="A523" s="84">
        <v>44487</v>
      </c>
      <c r="B523" t="s">
        <v>508</v>
      </c>
      <c r="C523" t="s">
        <v>778</v>
      </c>
      <c r="E523" t="s">
        <v>766</v>
      </c>
      <c r="F523" t="s">
        <v>779</v>
      </c>
      <c r="G523" t="s">
        <v>415</v>
      </c>
      <c r="H523" t="s">
        <v>486</v>
      </c>
      <c r="J523" s="12">
        <v>0</v>
      </c>
      <c r="K523" s="85">
        <v>3750</v>
      </c>
      <c r="L523" t="s">
        <v>190</v>
      </c>
      <c r="M523" t="s">
        <v>191</v>
      </c>
      <c r="N523" t="s">
        <v>649</v>
      </c>
    </row>
    <row r="524" spans="1:14">
      <c r="A524" s="84">
        <v>44487</v>
      </c>
      <c r="B524" t="s">
        <v>508</v>
      </c>
      <c r="C524" t="s">
        <v>778</v>
      </c>
      <c r="E524" t="s">
        <v>766</v>
      </c>
      <c r="F524" t="s">
        <v>780</v>
      </c>
      <c r="G524" t="s">
        <v>440</v>
      </c>
      <c r="H524" t="s">
        <v>486</v>
      </c>
      <c r="J524" s="12">
        <v>0</v>
      </c>
      <c r="K524" s="85">
        <v>12965.66</v>
      </c>
      <c r="L524" t="s">
        <v>190</v>
      </c>
      <c r="M524" t="s">
        <v>191</v>
      </c>
      <c r="N524" t="s">
        <v>649</v>
      </c>
    </row>
    <row r="525" spans="1:14">
      <c r="A525" s="84">
        <v>44487</v>
      </c>
      <c r="B525" t="s">
        <v>508</v>
      </c>
      <c r="C525" t="s">
        <v>781</v>
      </c>
      <c r="E525" t="s">
        <v>766</v>
      </c>
      <c r="F525" t="s">
        <v>782</v>
      </c>
      <c r="G525" t="s">
        <v>415</v>
      </c>
      <c r="H525" t="s">
        <v>486</v>
      </c>
      <c r="J525" s="12">
        <v>0</v>
      </c>
      <c r="K525" s="85">
        <v>1860</v>
      </c>
      <c r="L525" t="s">
        <v>190</v>
      </c>
      <c r="M525" t="s">
        <v>191</v>
      </c>
      <c r="N525" t="s">
        <v>649</v>
      </c>
    </row>
    <row r="526" spans="1:14">
      <c r="A526" s="84">
        <v>44487</v>
      </c>
      <c r="B526" t="s">
        <v>508</v>
      </c>
      <c r="C526" t="s">
        <v>781</v>
      </c>
      <c r="E526" t="s">
        <v>766</v>
      </c>
      <c r="F526" t="s">
        <v>665</v>
      </c>
      <c r="G526" t="s">
        <v>440</v>
      </c>
      <c r="H526" t="s">
        <v>486</v>
      </c>
      <c r="J526" s="12">
        <v>0</v>
      </c>
      <c r="K526" s="85">
        <v>7388.4</v>
      </c>
      <c r="L526" t="s">
        <v>190</v>
      </c>
      <c r="M526" t="s">
        <v>191</v>
      </c>
      <c r="N526" t="s">
        <v>649</v>
      </c>
    </row>
    <row r="527" spans="1:14">
      <c r="A527" s="84">
        <v>44488</v>
      </c>
      <c r="B527" t="s">
        <v>508</v>
      </c>
      <c r="C527" t="s">
        <v>783</v>
      </c>
      <c r="E527" t="s">
        <v>766</v>
      </c>
      <c r="F527" t="s">
        <v>784</v>
      </c>
      <c r="G527" t="s">
        <v>415</v>
      </c>
      <c r="H527" t="s">
        <v>486</v>
      </c>
      <c r="J527" s="12">
        <v>0</v>
      </c>
      <c r="K527" s="85">
        <v>1950</v>
      </c>
      <c r="L527" t="s">
        <v>190</v>
      </c>
      <c r="M527" t="s">
        <v>191</v>
      </c>
      <c r="N527" t="s">
        <v>649</v>
      </c>
    </row>
    <row r="528" spans="1:14">
      <c r="A528" s="84">
        <v>44488</v>
      </c>
      <c r="B528" t="s">
        <v>508</v>
      </c>
      <c r="C528" t="s">
        <v>783</v>
      </c>
      <c r="E528" t="s">
        <v>766</v>
      </c>
      <c r="F528" t="s">
        <v>665</v>
      </c>
      <c r="G528" t="s">
        <v>440</v>
      </c>
      <c r="H528" t="s">
        <v>486</v>
      </c>
      <c r="J528" s="12">
        <v>0</v>
      </c>
      <c r="K528" s="85">
        <v>8019</v>
      </c>
      <c r="L528" t="s">
        <v>190</v>
      </c>
      <c r="M528" t="s">
        <v>191</v>
      </c>
      <c r="N528" t="s">
        <v>649</v>
      </c>
    </row>
    <row r="529" spans="1:14">
      <c r="A529" s="84">
        <v>44488</v>
      </c>
      <c r="B529" t="s">
        <v>508</v>
      </c>
      <c r="C529" t="s">
        <v>785</v>
      </c>
      <c r="E529" t="s">
        <v>766</v>
      </c>
      <c r="F529" t="s">
        <v>786</v>
      </c>
      <c r="G529" t="s">
        <v>415</v>
      </c>
      <c r="H529" t="s">
        <v>486</v>
      </c>
      <c r="J529" s="12">
        <v>0</v>
      </c>
      <c r="K529" s="85">
        <v>1110</v>
      </c>
      <c r="L529" t="s">
        <v>190</v>
      </c>
      <c r="M529" t="s">
        <v>191</v>
      </c>
      <c r="N529" t="s">
        <v>649</v>
      </c>
    </row>
    <row r="530" spans="1:14">
      <c r="A530" s="84">
        <v>44488</v>
      </c>
      <c r="B530" t="s">
        <v>508</v>
      </c>
      <c r="C530" t="s">
        <v>787</v>
      </c>
      <c r="E530" t="s">
        <v>766</v>
      </c>
      <c r="F530" t="s">
        <v>788</v>
      </c>
      <c r="G530" t="s">
        <v>415</v>
      </c>
      <c r="H530" t="s">
        <v>486</v>
      </c>
      <c r="J530" s="12">
        <v>0</v>
      </c>
      <c r="K530" s="85">
        <v>1260</v>
      </c>
      <c r="L530" t="s">
        <v>190</v>
      </c>
      <c r="M530" t="s">
        <v>191</v>
      </c>
      <c r="N530" t="s">
        <v>649</v>
      </c>
    </row>
    <row r="531" spans="1:14">
      <c r="A531" s="84">
        <v>44488</v>
      </c>
      <c r="B531" t="s">
        <v>508</v>
      </c>
      <c r="C531" t="s">
        <v>787</v>
      </c>
      <c r="E531" t="s">
        <v>766</v>
      </c>
      <c r="F531" t="s">
        <v>665</v>
      </c>
      <c r="G531" t="s">
        <v>440</v>
      </c>
      <c r="H531" t="s">
        <v>486</v>
      </c>
      <c r="J531" s="12">
        <v>0</v>
      </c>
      <c r="K531" s="85">
        <v>2171</v>
      </c>
      <c r="L531" t="s">
        <v>190</v>
      </c>
      <c r="M531" t="s">
        <v>191</v>
      </c>
      <c r="N531" t="s">
        <v>649</v>
      </c>
    </row>
    <row r="532" spans="1:14">
      <c r="A532" s="84">
        <v>44488</v>
      </c>
      <c r="B532" t="s">
        <v>508</v>
      </c>
      <c r="C532" t="s">
        <v>787</v>
      </c>
      <c r="E532" t="s">
        <v>766</v>
      </c>
      <c r="F532" t="s">
        <v>768</v>
      </c>
      <c r="G532" t="s">
        <v>415</v>
      </c>
      <c r="H532" t="s">
        <v>486</v>
      </c>
      <c r="J532" s="12">
        <v>0</v>
      </c>
      <c r="K532" s="85">
        <v>1766.17</v>
      </c>
      <c r="L532" t="s">
        <v>190</v>
      </c>
      <c r="M532" t="s">
        <v>191</v>
      </c>
      <c r="N532" t="s">
        <v>649</v>
      </c>
    </row>
    <row r="533" spans="1:14">
      <c r="A533" s="84">
        <v>44488</v>
      </c>
      <c r="B533" t="s">
        <v>508</v>
      </c>
      <c r="C533" t="s">
        <v>789</v>
      </c>
      <c r="E533" t="s">
        <v>766</v>
      </c>
      <c r="F533" t="s">
        <v>784</v>
      </c>
      <c r="G533" t="s">
        <v>415</v>
      </c>
      <c r="H533" t="s">
        <v>486</v>
      </c>
      <c r="J533" s="12">
        <v>0</v>
      </c>
      <c r="K533" s="85">
        <v>1980</v>
      </c>
      <c r="L533" t="s">
        <v>190</v>
      </c>
      <c r="M533" t="s">
        <v>191</v>
      </c>
      <c r="N533" t="s">
        <v>649</v>
      </c>
    </row>
    <row r="534" spans="1:14">
      <c r="A534" s="84">
        <v>44488</v>
      </c>
      <c r="B534" t="s">
        <v>508</v>
      </c>
      <c r="C534" t="s">
        <v>789</v>
      </c>
      <c r="E534" t="s">
        <v>766</v>
      </c>
      <c r="F534" t="s">
        <v>665</v>
      </c>
      <c r="G534" t="s">
        <v>440</v>
      </c>
      <c r="H534" t="s">
        <v>486</v>
      </c>
      <c r="J534" s="12">
        <v>0</v>
      </c>
      <c r="K534" s="85">
        <v>2394</v>
      </c>
      <c r="L534" t="s">
        <v>190</v>
      </c>
      <c r="M534" t="s">
        <v>191</v>
      </c>
      <c r="N534" t="s">
        <v>649</v>
      </c>
    </row>
    <row r="535" spans="1:14">
      <c r="A535" s="84">
        <v>44488</v>
      </c>
      <c r="B535" t="s">
        <v>508</v>
      </c>
      <c r="C535" t="s">
        <v>789</v>
      </c>
      <c r="E535" t="s">
        <v>766</v>
      </c>
      <c r="F535" t="s">
        <v>768</v>
      </c>
      <c r="G535" t="s">
        <v>415</v>
      </c>
      <c r="H535" t="s">
        <v>486</v>
      </c>
      <c r="J535" s="12">
        <v>0</v>
      </c>
      <c r="K535" s="85">
        <v>960</v>
      </c>
      <c r="L535" t="s">
        <v>190</v>
      </c>
      <c r="M535" t="s">
        <v>191</v>
      </c>
      <c r="N535" t="s">
        <v>649</v>
      </c>
    </row>
    <row r="536" spans="1:14">
      <c r="A536" s="84">
        <v>44488</v>
      </c>
      <c r="B536" t="s">
        <v>508</v>
      </c>
      <c r="C536" t="s">
        <v>790</v>
      </c>
      <c r="E536" t="s">
        <v>766</v>
      </c>
      <c r="F536" t="s">
        <v>791</v>
      </c>
      <c r="G536" t="s">
        <v>415</v>
      </c>
      <c r="H536" t="s">
        <v>486</v>
      </c>
      <c r="J536" s="12">
        <v>0</v>
      </c>
      <c r="K536" s="85">
        <v>2010</v>
      </c>
      <c r="L536" t="s">
        <v>190</v>
      </c>
      <c r="M536" t="s">
        <v>191</v>
      </c>
      <c r="N536" t="s">
        <v>649</v>
      </c>
    </row>
    <row r="537" spans="1:14">
      <c r="A537" s="84">
        <v>44488</v>
      </c>
      <c r="B537" t="s">
        <v>508</v>
      </c>
      <c r="C537" t="s">
        <v>790</v>
      </c>
      <c r="E537" t="s">
        <v>766</v>
      </c>
      <c r="F537" t="s">
        <v>792</v>
      </c>
      <c r="G537" t="s">
        <v>442</v>
      </c>
      <c r="H537" t="s">
        <v>486</v>
      </c>
      <c r="J537" s="12">
        <v>0</v>
      </c>
      <c r="K537" s="85">
        <v>1719</v>
      </c>
      <c r="L537" t="s">
        <v>190</v>
      </c>
      <c r="M537" t="s">
        <v>191</v>
      </c>
      <c r="N537" t="s">
        <v>649</v>
      </c>
    </row>
    <row r="538" spans="1:14">
      <c r="A538" s="84">
        <v>44530</v>
      </c>
      <c r="B538" t="s">
        <v>412</v>
      </c>
      <c r="C538" t="s">
        <v>831</v>
      </c>
      <c r="D538" t="s">
        <v>832</v>
      </c>
      <c r="F538" t="s">
        <v>833</v>
      </c>
      <c r="G538" t="s">
        <v>685</v>
      </c>
      <c r="H538" t="s">
        <v>395</v>
      </c>
      <c r="J538" s="12">
        <v>0</v>
      </c>
      <c r="K538" s="85">
        <v>396</v>
      </c>
      <c r="L538" t="s">
        <v>190</v>
      </c>
      <c r="M538" t="s">
        <v>191</v>
      </c>
      <c r="N538" t="s">
        <v>649</v>
      </c>
    </row>
    <row r="539" spans="1:14">
      <c r="A539" s="84">
        <v>44539</v>
      </c>
      <c r="B539" t="s">
        <v>412</v>
      </c>
      <c r="C539" t="s">
        <v>840</v>
      </c>
      <c r="D539" t="s">
        <v>402</v>
      </c>
      <c r="F539" t="s">
        <v>841</v>
      </c>
      <c r="G539" t="s">
        <v>425</v>
      </c>
      <c r="H539" t="s">
        <v>395</v>
      </c>
      <c r="I539" t="s">
        <v>198</v>
      </c>
      <c r="J539" s="12">
        <v>6896.51</v>
      </c>
      <c r="K539" s="85">
        <v>176067.9</v>
      </c>
      <c r="L539" t="s">
        <v>190</v>
      </c>
      <c r="M539" t="s">
        <v>191</v>
      </c>
      <c r="N539" t="s">
        <v>649</v>
      </c>
    </row>
    <row r="540" spans="1:14">
      <c r="A540" s="84">
        <v>44662</v>
      </c>
      <c r="B540" t="s">
        <v>508</v>
      </c>
      <c r="C540" t="s">
        <v>1127</v>
      </c>
      <c r="E540" t="s">
        <v>766</v>
      </c>
      <c r="F540" t="s">
        <v>1128</v>
      </c>
      <c r="G540" t="s">
        <v>415</v>
      </c>
      <c r="H540" t="s">
        <v>486</v>
      </c>
      <c r="J540" s="12">
        <v>0</v>
      </c>
      <c r="K540" s="85">
        <v>24390</v>
      </c>
      <c r="L540" t="s">
        <v>190</v>
      </c>
      <c r="M540" t="s">
        <v>191</v>
      </c>
      <c r="N540" t="s">
        <v>649</v>
      </c>
    </row>
    <row r="541" spans="1:14">
      <c r="A541" s="84">
        <v>44662</v>
      </c>
      <c r="B541" t="s">
        <v>508</v>
      </c>
      <c r="C541" t="s">
        <v>1127</v>
      </c>
      <c r="E541" t="s">
        <v>766</v>
      </c>
      <c r="F541" t="s">
        <v>1129</v>
      </c>
      <c r="G541" t="s">
        <v>440</v>
      </c>
      <c r="H541" t="s">
        <v>486</v>
      </c>
      <c r="J541" s="12">
        <v>0</v>
      </c>
      <c r="K541" s="85">
        <v>16125</v>
      </c>
      <c r="L541" t="s">
        <v>190</v>
      </c>
      <c r="M541" t="s">
        <v>191</v>
      </c>
      <c r="N541" t="s">
        <v>649</v>
      </c>
    </row>
    <row r="542" spans="1:14">
      <c r="A542" s="84">
        <v>44662</v>
      </c>
      <c r="B542" t="s">
        <v>508</v>
      </c>
      <c r="C542" t="s">
        <v>1127</v>
      </c>
      <c r="E542" t="s">
        <v>766</v>
      </c>
      <c r="F542" t="s">
        <v>792</v>
      </c>
      <c r="G542" t="s">
        <v>442</v>
      </c>
      <c r="H542" t="s">
        <v>486</v>
      </c>
      <c r="J542" s="12">
        <v>0</v>
      </c>
      <c r="K542" s="85">
        <v>1500</v>
      </c>
      <c r="L542" t="s">
        <v>190</v>
      </c>
      <c r="M542" t="s">
        <v>191</v>
      </c>
      <c r="N542" t="s">
        <v>649</v>
      </c>
    </row>
    <row r="543" spans="1:14">
      <c r="A543" s="84">
        <v>44662</v>
      </c>
      <c r="B543" t="s">
        <v>508</v>
      </c>
      <c r="C543" t="s">
        <v>1127</v>
      </c>
      <c r="E543" t="s">
        <v>766</v>
      </c>
      <c r="F543" t="s">
        <v>768</v>
      </c>
      <c r="G543" t="s">
        <v>415</v>
      </c>
      <c r="H543" t="s">
        <v>486</v>
      </c>
      <c r="J543" s="12">
        <v>0</v>
      </c>
      <c r="K543" s="85">
        <v>240</v>
      </c>
      <c r="L543" t="s">
        <v>190</v>
      </c>
      <c r="M543" t="s">
        <v>191</v>
      </c>
      <c r="N543" t="s">
        <v>649</v>
      </c>
    </row>
    <row r="544" spans="1:14">
      <c r="A544" s="84">
        <v>44662</v>
      </c>
      <c r="B544" t="s">
        <v>508</v>
      </c>
      <c r="C544" t="s">
        <v>1130</v>
      </c>
      <c r="E544" t="s">
        <v>766</v>
      </c>
      <c r="F544" t="s">
        <v>1131</v>
      </c>
      <c r="G544" t="s">
        <v>815</v>
      </c>
      <c r="H544" t="s">
        <v>486</v>
      </c>
      <c r="J544" s="12">
        <v>0</v>
      </c>
      <c r="K544" s="85">
        <v>4093.75</v>
      </c>
      <c r="L544" t="s">
        <v>190</v>
      </c>
      <c r="M544" t="s">
        <v>191</v>
      </c>
      <c r="N544" t="s">
        <v>649</v>
      </c>
    </row>
    <row r="545" spans="1:14">
      <c r="A545" s="84">
        <v>44662</v>
      </c>
      <c r="B545" t="s">
        <v>508</v>
      </c>
      <c r="C545" t="s">
        <v>1132</v>
      </c>
      <c r="E545" t="s">
        <v>766</v>
      </c>
      <c r="F545" t="s">
        <v>1133</v>
      </c>
      <c r="G545" t="s">
        <v>413</v>
      </c>
      <c r="H545" t="s">
        <v>486</v>
      </c>
      <c r="J545" s="12">
        <v>0</v>
      </c>
      <c r="K545" s="85">
        <v>3184</v>
      </c>
      <c r="L545" t="s">
        <v>190</v>
      </c>
      <c r="M545" t="s">
        <v>191</v>
      </c>
      <c r="N545" t="s">
        <v>649</v>
      </c>
    </row>
    <row r="546" spans="1:14">
      <c r="A546" s="84">
        <v>44672</v>
      </c>
      <c r="B546" t="s">
        <v>412</v>
      </c>
      <c r="C546" t="s">
        <v>1158</v>
      </c>
      <c r="D546" t="s">
        <v>1159</v>
      </c>
      <c r="F546" t="s">
        <v>1160</v>
      </c>
      <c r="G546" t="s">
        <v>1153</v>
      </c>
      <c r="H546" t="s">
        <v>395</v>
      </c>
      <c r="I546" t="s">
        <v>198</v>
      </c>
      <c r="J546" s="12">
        <v>1445.14</v>
      </c>
      <c r="K546" s="85">
        <v>36894.42</v>
      </c>
      <c r="L546" t="s">
        <v>190</v>
      </c>
      <c r="M546" t="s">
        <v>191</v>
      </c>
      <c r="N546" t="s">
        <v>649</v>
      </c>
    </row>
    <row r="547" spans="1:14">
      <c r="A547" s="84">
        <v>44672</v>
      </c>
      <c r="B547" t="s">
        <v>412</v>
      </c>
      <c r="C547" t="s">
        <v>1158</v>
      </c>
      <c r="D547" t="s">
        <v>1159</v>
      </c>
      <c r="F547" t="s">
        <v>1161</v>
      </c>
      <c r="G547" t="s">
        <v>1153</v>
      </c>
      <c r="H547" t="s">
        <v>395</v>
      </c>
      <c r="I547" t="s">
        <v>198</v>
      </c>
      <c r="J547" s="12">
        <v>20</v>
      </c>
      <c r="K547" s="85">
        <v>510.6</v>
      </c>
      <c r="L547" t="s">
        <v>190</v>
      </c>
      <c r="M547" t="s">
        <v>191</v>
      </c>
      <c r="N547" t="s">
        <v>649</v>
      </c>
    </row>
    <row r="548" spans="1:14">
      <c r="A548" s="84">
        <v>44685</v>
      </c>
      <c r="B548" t="s">
        <v>508</v>
      </c>
      <c r="C548" t="s">
        <v>1196</v>
      </c>
      <c r="E548" t="s">
        <v>766</v>
      </c>
      <c r="F548" t="s">
        <v>114</v>
      </c>
      <c r="G548" t="s">
        <v>415</v>
      </c>
      <c r="H548" t="s">
        <v>486</v>
      </c>
      <c r="J548" s="12">
        <v>0</v>
      </c>
      <c r="K548" s="85">
        <v>2220</v>
      </c>
      <c r="L548" t="s">
        <v>190</v>
      </c>
      <c r="M548" t="s">
        <v>191</v>
      </c>
      <c r="N548" t="s">
        <v>649</v>
      </c>
    </row>
    <row r="549" spans="1:14">
      <c r="A549" s="84">
        <v>44685</v>
      </c>
      <c r="B549" t="s">
        <v>508</v>
      </c>
      <c r="C549" t="s">
        <v>1196</v>
      </c>
      <c r="E549" t="s">
        <v>766</v>
      </c>
      <c r="F549" t="s">
        <v>665</v>
      </c>
      <c r="G549" t="s">
        <v>440</v>
      </c>
      <c r="H549" t="s">
        <v>486</v>
      </c>
      <c r="J549" s="12">
        <v>0</v>
      </c>
      <c r="K549" s="85">
        <v>5762</v>
      </c>
      <c r="L549" t="s">
        <v>190</v>
      </c>
      <c r="M549" t="s">
        <v>191</v>
      </c>
      <c r="N549" t="s">
        <v>649</v>
      </c>
    </row>
    <row r="550" spans="1:14">
      <c r="A550" s="84">
        <v>44685</v>
      </c>
      <c r="B550" t="s">
        <v>508</v>
      </c>
      <c r="C550" t="s">
        <v>1196</v>
      </c>
      <c r="E550" t="s">
        <v>766</v>
      </c>
      <c r="F550" t="s">
        <v>768</v>
      </c>
      <c r="G550" t="s">
        <v>415</v>
      </c>
      <c r="H550" t="s">
        <v>486</v>
      </c>
      <c r="J550" s="12">
        <v>0</v>
      </c>
      <c r="K550" s="85">
        <v>1000</v>
      </c>
      <c r="L550" t="s">
        <v>190</v>
      </c>
      <c r="M550" t="s">
        <v>191</v>
      </c>
      <c r="N550" t="s">
        <v>649</v>
      </c>
    </row>
    <row r="551" spans="1:14">
      <c r="A551" s="84">
        <v>44685</v>
      </c>
      <c r="B551" t="s">
        <v>508</v>
      </c>
      <c r="C551" t="s">
        <v>1197</v>
      </c>
      <c r="E551" t="s">
        <v>766</v>
      </c>
      <c r="F551" t="s">
        <v>114</v>
      </c>
      <c r="G551" t="s">
        <v>415</v>
      </c>
      <c r="H551" t="s">
        <v>486</v>
      </c>
      <c r="J551" s="12">
        <v>0</v>
      </c>
      <c r="K551" s="85">
        <v>450</v>
      </c>
      <c r="L551" t="s">
        <v>190</v>
      </c>
      <c r="M551" t="s">
        <v>191</v>
      </c>
      <c r="N551" t="s">
        <v>649</v>
      </c>
    </row>
    <row r="552" spans="1:14">
      <c r="A552" s="84">
        <v>44685</v>
      </c>
      <c r="B552" t="s">
        <v>508</v>
      </c>
      <c r="C552" t="s">
        <v>1197</v>
      </c>
      <c r="E552" t="s">
        <v>766</v>
      </c>
      <c r="F552" t="s">
        <v>665</v>
      </c>
      <c r="G552" t="s">
        <v>440</v>
      </c>
      <c r="H552" t="s">
        <v>486</v>
      </c>
      <c r="J552" s="12">
        <v>0</v>
      </c>
      <c r="K552" s="85">
        <v>3700</v>
      </c>
      <c r="L552" t="s">
        <v>190</v>
      </c>
      <c r="M552" t="s">
        <v>191</v>
      </c>
      <c r="N552" t="s">
        <v>649</v>
      </c>
    </row>
    <row r="553" spans="1:14">
      <c r="A553" s="84">
        <v>44685</v>
      </c>
      <c r="B553" t="s">
        <v>508</v>
      </c>
      <c r="C553" t="s">
        <v>1198</v>
      </c>
      <c r="E553" t="s">
        <v>766</v>
      </c>
      <c r="F553" t="s">
        <v>1199</v>
      </c>
      <c r="G553" t="s">
        <v>415</v>
      </c>
      <c r="H553" t="s">
        <v>486</v>
      </c>
      <c r="J553" s="12">
        <v>0</v>
      </c>
      <c r="K553" s="85">
        <v>2520</v>
      </c>
      <c r="L553" t="s">
        <v>190</v>
      </c>
      <c r="M553" t="s">
        <v>191</v>
      </c>
      <c r="N553" t="s">
        <v>649</v>
      </c>
    </row>
    <row r="554" spans="1:14">
      <c r="A554" s="84">
        <v>44702</v>
      </c>
      <c r="B554" t="s">
        <v>412</v>
      </c>
      <c r="C554" t="s">
        <v>1211</v>
      </c>
      <c r="D554" t="s">
        <v>647</v>
      </c>
      <c r="F554" t="s">
        <v>1212</v>
      </c>
      <c r="G554" t="s">
        <v>421</v>
      </c>
      <c r="H554" t="s">
        <v>395</v>
      </c>
      <c r="J554" s="12">
        <v>0</v>
      </c>
      <c r="K554" s="85">
        <v>14399</v>
      </c>
      <c r="L554" t="s">
        <v>190</v>
      </c>
      <c r="M554" t="s">
        <v>191</v>
      </c>
      <c r="N554" t="s">
        <v>649</v>
      </c>
    </row>
    <row r="555" spans="1:14">
      <c r="A555" s="84">
        <v>44740</v>
      </c>
      <c r="B555" t="s">
        <v>508</v>
      </c>
      <c r="C555" t="s">
        <v>1274</v>
      </c>
      <c r="E555" t="s">
        <v>766</v>
      </c>
      <c r="F555" t="s">
        <v>1275</v>
      </c>
      <c r="G555" t="s">
        <v>415</v>
      </c>
      <c r="H555" t="s">
        <v>486</v>
      </c>
      <c r="J555" s="12">
        <v>0</v>
      </c>
      <c r="K555" s="85">
        <v>2760</v>
      </c>
      <c r="L555" t="s">
        <v>190</v>
      </c>
      <c r="M555" t="s">
        <v>191</v>
      </c>
      <c r="N555" t="s">
        <v>649</v>
      </c>
    </row>
    <row r="556" spans="1:14">
      <c r="A556" s="84">
        <v>44740</v>
      </c>
      <c r="B556" t="s">
        <v>508</v>
      </c>
      <c r="C556" t="s">
        <v>1276</v>
      </c>
      <c r="E556" t="s">
        <v>766</v>
      </c>
      <c r="F556" t="s">
        <v>1277</v>
      </c>
      <c r="G556" t="s">
        <v>415</v>
      </c>
      <c r="H556" t="s">
        <v>486</v>
      </c>
      <c r="J556" s="12">
        <v>0</v>
      </c>
      <c r="K556" s="85">
        <v>900</v>
      </c>
      <c r="L556" t="s">
        <v>190</v>
      </c>
      <c r="M556" t="s">
        <v>191</v>
      </c>
      <c r="N556" t="s">
        <v>649</v>
      </c>
    </row>
    <row r="557" spans="1:14">
      <c r="A557" s="84">
        <v>44740</v>
      </c>
      <c r="B557" t="s">
        <v>508</v>
      </c>
      <c r="C557" t="s">
        <v>1278</v>
      </c>
      <c r="E557" t="s">
        <v>766</v>
      </c>
      <c r="F557" t="s">
        <v>1279</v>
      </c>
      <c r="G557" t="s">
        <v>415</v>
      </c>
      <c r="H557" t="s">
        <v>486</v>
      </c>
      <c r="J557" s="12">
        <v>0</v>
      </c>
      <c r="K557" s="85">
        <v>510</v>
      </c>
      <c r="L557" t="s">
        <v>190</v>
      </c>
      <c r="M557" t="s">
        <v>191</v>
      </c>
      <c r="N557" t="s">
        <v>649</v>
      </c>
    </row>
    <row r="558" spans="1:14">
      <c r="A558" s="84">
        <v>44742</v>
      </c>
      <c r="B558" t="s">
        <v>412</v>
      </c>
      <c r="C558" t="s">
        <v>1290</v>
      </c>
      <c r="D558" t="s">
        <v>651</v>
      </c>
      <c r="F558" t="s">
        <v>1291</v>
      </c>
      <c r="G558" t="s">
        <v>421</v>
      </c>
      <c r="H558" t="s">
        <v>395</v>
      </c>
      <c r="J558" s="12">
        <v>0</v>
      </c>
      <c r="K558" s="85">
        <v>8500</v>
      </c>
      <c r="L558" t="s">
        <v>190</v>
      </c>
      <c r="M558" t="s">
        <v>191</v>
      </c>
      <c r="N558" t="s">
        <v>649</v>
      </c>
    </row>
    <row r="559" spans="1:14">
      <c r="A559" s="84">
        <v>44742</v>
      </c>
      <c r="B559" t="s">
        <v>508</v>
      </c>
      <c r="C559" t="s">
        <v>1371</v>
      </c>
      <c r="E559" t="s">
        <v>766</v>
      </c>
      <c r="F559" t="s">
        <v>1372</v>
      </c>
      <c r="G559" t="s">
        <v>415</v>
      </c>
      <c r="H559" t="s">
        <v>486</v>
      </c>
      <c r="J559" s="12">
        <v>0</v>
      </c>
      <c r="K559" s="85">
        <v>6120</v>
      </c>
      <c r="L559" t="s">
        <v>190</v>
      </c>
      <c r="M559" t="s">
        <v>191</v>
      </c>
      <c r="N559" t="s">
        <v>649</v>
      </c>
    </row>
    <row r="560" spans="1:14">
      <c r="A560" s="84">
        <v>44742</v>
      </c>
      <c r="B560" t="s">
        <v>508</v>
      </c>
      <c r="C560" t="s">
        <v>1373</v>
      </c>
      <c r="E560" t="s">
        <v>766</v>
      </c>
      <c r="F560" t="s">
        <v>1374</v>
      </c>
      <c r="G560" t="s">
        <v>415</v>
      </c>
      <c r="H560" t="s">
        <v>486</v>
      </c>
      <c r="J560" s="12">
        <v>0</v>
      </c>
      <c r="K560" s="85">
        <v>1740</v>
      </c>
      <c r="L560" t="s">
        <v>190</v>
      </c>
      <c r="M560" t="s">
        <v>191</v>
      </c>
      <c r="N560" t="s">
        <v>649</v>
      </c>
    </row>
    <row r="561" spans="1:14">
      <c r="A561" s="84">
        <v>44742</v>
      </c>
      <c r="B561" t="s">
        <v>508</v>
      </c>
      <c r="C561" t="s">
        <v>1375</v>
      </c>
      <c r="E561" t="s">
        <v>766</v>
      </c>
      <c r="F561" t="s">
        <v>1372</v>
      </c>
      <c r="G561" t="s">
        <v>415</v>
      </c>
      <c r="H561" t="s">
        <v>486</v>
      </c>
      <c r="J561" s="12">
        <v>0</v>
      </c>
      <c r="K561" s="85">
        <v>2040</v>
      </c>
      <c r="L561" t="s">
        <v>190</v>
      </c>
      <c r="M561" t="s">
        <v>191</v>
      </c>
      <c r="N561" t="s">
        <v>649</v>
      </c>
    </row>
    <row r="562" spans="1:14">
      <c r="A562" s="84">
        <v>44406</v>
      </c>
      <c r="B562" t="s">
        <v>187</v>
      </c>
      <c r="C562" t="s">
        <v>627</v>
      </c>
      <c r="F562" t="s">
        <v>628</v>
      </c>
      <c r="G562" t="s">
        <v>188</v>
      </c>
      <c r="H562" t="s">
        <v>629</v>
      </c>
      <c r="J562" s="12">
        <v>0</v>
      </c>
      <c r="K562" s="85">
        <v>529872.71</v>
      </c>
      <c r="L562" t="s">
        <v>190</v>
      </c>
      <c r="M562" t="s">
        <v>191</v>
      </c>
      <c r="N562" t="s">
        <v>630</v>
      </c>
    </row>
    <row r="563" spans="1:14">
      <c r="A563" s="84">
        <v>44379</v>
      </c>
      <c r="B563" t="s">
        <v>187</v>
      </c>
      <c r="C563" t="s">
        <v>516</v>
      </c>
      <c r="F563" t="s">
        <v>445</v>
      </c>
      <c r="G563" t="s">
        <v>443</v>
      </c>
      <c r="H563" t="s">
        <v>517</v>
      </c>
      <c r="J563" s="12">
        <v>0</v>
      </c>
      <c r="K563" s="85">
        <v>112.27</v>
      </c>
      <c r="L563" t="s">
        <v>190</v>
      </c>
      <c r="M563" t="s">
        <v>191</v>
      </c>
      <c r="N563" t="s">
        <v>518</v>
      </c>
    </row>
    <row r="564" spans="1:14">
      <c r="A564" s="84">
        <v>44384</v>
      </c>
      <c r="B564" t="s">
        <v>187</v>
      </c>
      <c r="C564" t="s">
        <v>519</v>
      </c>
      <c r="F564" t="s">
        <v>445</v>
      </c>
      <c r="G564" t="s">
        <v>443</v>
      </c>
      <c r="H564" t="s">
        <v>517</v>
      </c>
      <c r="J564" s="12">
        <v>0</v>
      </c>
      <c r="K564" s="85">
        <v>1121.33</v>
      </c>
      <c r="L564" t="s">
        <v>190</v>
      </c>
      <c r="M564" t="s">
        <v>191</v>
      </c>
      <c r="N564" t="s">
        <v>518</v>
      </c>
    </row>
    <row r="565" spans="1:14">
      <c r="A565" s="84">
        <v>44384</v>
      </c>
      <c r="B565" t="s">
        <v>187</v>
      </c>
      <c r="C565" t="s">
        <v>520</v>
      </c>
      <c r="F565" t="s">
        <v>445</v>
      </c>
      <c r="G565" t="s">
        <v>443</v>
      </c>
      <c r="H565" t="s">
        <v>517</v>
      </c>
      <c r="J565" s="12">
        <v>0</v>
      </c>
      <c r="K565" s="85">
        <v>1203.33</v>
      </c>
      <c r="L565" t="s">
        <v>190</v>
      </c>
      <c r="M565" t="s">
        <v>191</v>
      </c>
      <c r="N565" t="s">
        <v>518</v>
      </c>
    </row>
    <row r="566" spans="1:14">
      <c r="A566" s="84">
        <v>44384</v>
      </c>
      <c r="B566" t="s">
        <v>187</v>
      </c>
      <c r="C566" t="s">
        <v>521</v>
      </c>
      <c r="F566" t="s">
        <v>445</v>
      </c>
      <c r="G566" t="s">
        <v>443</v>
      </c>
      <c r="H566" t="s">
        <v>517</v>
      </c>
      <c r="J566" s="12">
        <v>0</v>
      </c>
      <c r="K566" s="85">
        <v>288.16000000000003</v>
      </c>
      <c r="L566" t="s">
        <v>190</v>
      </c>
      <c r="M566" t="s">
        <v>191</v>
      </c>
      <c r="N566" t="s">
        <v>518</v>
      </c>
    </row>
    <row r="567" spans="1:14">
      <c r="A567" s="84">
        <v>44384</v>
      </c>
      <c r="B567" t="s">
        <v>187</v>
      </c>
      <c r="C567" t="s">
        <v>522</v>
      </c>
      <c r="F567" t="s">
        <v>445</v>
      </c>
      <c r="G567" t="s">
        <v>443</v>
      </c>
      <c r="H567" t="s">
        <v>517</v>
      </c>
      <c r="J567" s="12">
        <v>0</v>
      </c>
      <c r="K567" s="85">
        <v>1733.08</v>
      </c>
      <c r="L567" t="s">
        <v>190</v>
      </c>
      <c r="M567" t="s">
        <v>191</v>
      </c>
      <c r="N567" t="s">
        <v>518</v>
      </c>
    </row>
    <row r="568" spans="1:14">
      <c r="A568" s="84">
        <v>44384</v>
      </c>
      <c r="B568" t="s">
        <v>187</v>
      </c>
      <c r="C568" t="s">
        <v>523</v>
      </c>
      <c r="F568" t="s">
        <v>445</v>
      </c>
      <c r="G568" t="s">
        <v>443</v>
      </c>
      <c r="H568" t="s">
        <v>517</v>
      </c>
      <c r="J568" s="12">
        <v>0</v>
      </c>
      <c r="K568" s="85">
        <v>1497.69</v>
      </c>
      <c r="L568" t="s">
        <v>190</v>
      </c>
      <c r="M568" t="s">
        <v>191</v>
      </c>
      <c r="N568" t="s">
        <v>518</v>
      </c>
    </row>
    <row r="569" spans="1:14">
      <c r="A569" s="84">
        <v>44384</v>
      </c>
      <c r="B569" t="s">
        <v>187</v>
      </c>
      <c r="C569" t="s">
        <v>524</v>
      </c>
      <c r="F569" t="s">
        <v>445</v>
      </c>
      <c r="G569" t="s">
        <v>443</v>
      </c>
      <c r="H569" t="s">
        <v>517</v>
      </c>
      <c r="J569" s="12">
        <v>0</v>
      </c>
      <c r="K569" s="85">
        <v>500.01</v>
      </c>
      <c r="L569" t="s">
        <v>190</v>
      </c>
      <c r="M569" t="s">
        <v>191</v>
      </c>
      <c r="N569" t="s">
        <v>518</v>
      </c>
    </row>
    <row r="570" spans="1:14">
      <c r="A570" s="84">
        <v>44384</v>
      </c>
      <c r="B570" t="s">
        <v>187</v>
      </c>
      <c r="C570" t="s">
        <v>525</v>
      </c>
      <c r="F570" t="s">
        <v>445</v>
      </c>
      <c r="G570" t="s">
        <v>443</v>
      </c>
      <c r="H570" t="s">
        <v>517</v>
      </c>
      <c r="J570" s="12">
        <v>0</v>
      </c>
      <c r="K570" s="85">
        <v>1051.49</v>
      </c>
      <c r="L570" t="s">
        <v>190</v>
      </c>
      <c r="M570" t="s">
        <v>191</v>
      </c>
      <c r="N570" t="s">
        <v>518</v>
      </c>
    </row>
    <row r="571" spans="1:14">
      <c r="A571" s="84">
        <v>44384</v>
      </c>
      <c r="B571" t="s">
        <v>187</v>
      </c>
      <c r="C571" t="s">
        <v>526</v>
      </c>
      <c r="F571" t="s">
        <v>445</v>
      </c>
      <c r="G571" t="s">
        <v>443</v>
      </c>
      <c r="H571" t="s">
        <v>517</v>
      </c>
      <c r="J571" s="12">
        <v>0</v>
      </c>
      <c r="K571" s="85">
        <v>4217.08</v>
      </c>
      <c r="L571" t="s">
        <v>190</v>
      </c>
      <c r="M571" t="s">
        <v>191</v>
      </c>
      <c r="N571" t="s">
        <v>518</v>
      </c>
    </row>
    <row r="572" spans="1:14">
      <c r="A572" s="84">
        <v>44384</v>
      </c>
      <c r="B572" t="s">
        <v>187</v>
      </c>
      <c r="C572" t="s">
        <v>527</v>
      </c>
      <c r="F572" t="s">
        <v>445</v>
      </c>
      <c r="G572" t="s">
        <v>443</v>
      </c>
      <c r="H572" t="s">
        <v>517</v>
      </c>
      <c r="J572" s="12">
        <v>0</v>
      </c>
      <c r="K572" s="85">
        <v>4544.3</v>
      </c>
      <c r="L572" t="s">
        <v>190</v>
      </c>
      <c r="M572" t="s">
        <v>191</v>
      </c>
      <c r="N572" t="s">
        <v>518</v>
      </c>
    </row>
    <row r="573" spans="1:14">
      <c r="A573" s="84">
        <v>44385</v>
      </c>
      <c r="B573" t="s">
        <v>187</v>
      </c>
      <c r="C573" t="s">
        <v>530</v>
      </c>
      <c r="F573" t="s">
        <v>445</v>
      </c>
      <c r="G573" t="s">
        <v>443</v>
      </c>
      <c r="H573" t="s">
        <v>517</v>
      </c>
      <c r="J573" s="12">
        <v>0</v>
      </c>
      <c r="K573" s="85">
        <v>444.66</v>
      </c>
      <c r="L573" t="s">
        <v>190</v>
      </c>
      <c r="M573" t="s">
        <v>191</v>
      </c>
      <c r="N573" t="s">
        <v>518</v>
      </c>
    </row>
    <row r="574" spans="1:14">
      <c r="A574" s="84">
        <v>44385</v>
      </c>
      <c r="B574" t="s">
        <v>187</v>
      </c>
      <c r="C574" t="s">
        <v>531</v>
      </c>
      <c r="F574" t="s">
        <v>445</v>
      </c>
      <c r="G574" t="s">
        <v>443</v>
      </c>
      <c r="H574" t="s">
        <v>517</v>
      </c>
      <c r="J574" s="12">
        <v>0</v>
      </c>
      <c r="K574" s="85">
        <v>420.97</v>
      </c>
      <c r="L574" t="s">
        <v>190</v>
      </c>
      <c r="M574" t="s">
        <v>191</v>
      </c>
      <c r="N574" t="s">
        <v>518</v>
      </c>
    </row>
    <row r="575" spans="1:14">
      <c r="A575" s="84">
        <v>44386</v>
      </c>
      <c r="B575" t="s">
        <v>187</v>
      </c>
      <c r="C575" t="s">
        <v>534</v>
      </c>
      <c r="F575" t="s">
        <v>445</v>
      </c>
      <c r="G575" t="s">
        <v>443</v>
      </c>
      <c r="H575" t="s">
        <v>517</v>
      </c>
      <c r="J575" s="12">
        <v>0</v>
      </c>
      <c r="K575" s="85">
        <v>348.52</v>
      </c>
      <c r="L575" t="s">
        <v>190</v>
      </c>
      <c r="M575" t="s">
        <v>191</v>
      </c>
      <c r="N575" t="s">
        <v>518</v>
      </c>
    </row>
    <row r="576" spans="1:14">
      <c r="A576" s="84">
        <v>44386</v>
      </c>
      <c r="B576" t="s">
        <v>187</v>
      </c>
      <c r="C576" t="s">
        <v>535</v>
      </c>
      <c r="F576" t="s">
        <v>445</v>
      </c>
      <c r="G576" t="s">
        <v>443</v>
      </c>
      <c r="H576" t="s">
        <v>517</v>
      </c>
      <c r="J576" s="12">
        <v>0</v>
      </c>
      <c r="K576" s="85">
        <v>1255.6600000000001</v>
      </c>
      <c r="L576" t="s">
        <v>190</v>
      </c>
      <c r="M576" t="s">
        <v>191</v>
      </c>
      <c r="N576" t="s">
        <v>518</v>
      </c>
    </row>
    <row r="577" spans="1:14">
      <c r="A577" s="84">
        <v>44389</v>
      </c>
      <c r="B577" t="s">
        <v>187</v>
      </c>
      <c r="C577" t="s">
        <v>537</v>
      </c>
      <c r="F577" t="s">
        <v>445</v>
      </c>
      <c r="G577" t="s">
        <v>443</v>
      </c>
      <c r="H577" t="s">
        <v>517</v>
      </c>
      <c r="J577" s="12">
        <v>0</v>
      </c>
      <c r="K577" s="85">
        <v>1670.52</v>
      </c>
      <c r="L577" t="s">
        <v>190</v>
      </c>
      <c r="M577" t="s">
        <v>191</v>
      </c>
      <c r="N577" t="s">
        <v>518</v>
      </c>
    </row>
    <row r="578" spans="1:14">
      <c r="A578" s="84">
        <v>44389</v>
      </c>
      <c r="B578" t="s">
        <v>187</v>
      </c>
      <c r="C578" t="s">
        <v>538</v>
      </c>
      <c r="F578" t="s">
        <v>445</v>
      </c>
      <c r="G578" t="s">
        <v>443</v>
      </c>
      <c r="H578" t="s">
        <v>517</v>
      </c>
      <c r="J578" s="12">
        <v>0</v>
      </c>
      <c r="K578" s="85">
        <v>1688.68</v>
      </c>
      <c r="L578" t="s">
        <v>190</v>
      </c>
      <c r="M578" t="s">
        <v>191</v>
      </c>
      <c r="N578" t="s">
        <v>518</v>
      </c>
    </row>
    <row r="579" spans="1:14">
      <c r="A579" s="84">
        <v>44389</v>
      </c>
      <c r="B579" t="s">
        <v>187</v>
      </c>
      <c r="C579" t="s">
        <v>539</v>
      </c>
      <c r="F579" t="s">
        <v>445</v>
      </c>
      <c r="G579" t="s">
        <v>443</v>
      </c>
      <c r="H579" t="s">
        <v>517</v>
      </c>
      <c r="J579" s="12">
        <v>0</v>
      </c>
      <c r="K579" s="85">
        <v>610.29</v>
      </c>
      <c r="L579" t="s">
        <v>190</v>
      </c>
      <c r="M579" t="s">
        <v>191</v>
      </c>
      <c r="N579" t="s">
        <v>518</v>
      </c>
    </row>
    <row r="580" spans="1:14">
      <c r="A580" s="84">
        <v>44389</v>
      </c>
      <c r="B580" t="s">
        <v>187</v>
      </c>
      <c r="C580" t="s">
        <v>540</v>
      </c>
      <c r="F580" t="s">
        <v>445</v>
      </c>
      <c r="G580" t="s">
        <v>443</v>
      </c>
      <c r="H580" t="s">
        <v>517</v>
      </c>
      <c r="J580" s="12">
        <v>0</v>
      </c>
      <c r="K580" s="85">
        <v>774.54</v>
      </c>
      <c r="L580" t="s">
        <v>190</v>
      </c>
      <c r="M580" t="s">
        <v>191</v>
      </c>
      <c r="N580" t="s">
        <v>518</v>
      </c>
    </row>
    <row r="581" spans="1:14">
      <c r="A581" s="84">
        <v>44389</v>
      </c>
      <c r="B581" t="s">
        <v>187</v>
      </c>
      <c r="C581" t="s">
        <v>541</v>
      </c>
      <c r="F581" t="s">
        <v>445</v>
      </c>
      <c r="G581" t="s">
        <v>443</v>
      </c>
      <c r="H581" t="s">
        <v>517</v>
      </c>
      <c r="J581" s="12">
        <v>0</v>
      </c>
      <c r="K581" s="85">
        <v>1174.1400000000001</v>
      </c>
      <c r="L581" t="s">
        <v>190</v>
      </c>
      <c r="M581" t="s">
        <v>191</v>
      </c>
      <c r="N581" t="s">
        <v>518</v>
      </c>
    </row>
    <row r="582" spans="1:14">
      <c r="A582" s="84">
        <v>44389</v>
      </c>
      <c r="B582" t="s">
        <v>187</v>
      </c>
      <c r="C582" t="s">
        <v>542</v>
      </c>
      <c r="F582" t="s">
        <v>445</v>
      </c>
      <c r="G582" t="s">
        <v>443</v>
      </c>
      <c r="H582" t="s">
        <v>517</v>
      </c>
      <c r="J582" s="12">
        <v>0</v>
      </c>
      <c r="K582" s="85">
        <v>122.73</v>
      </c>
      <c r="L582" t="s">
        <v>190</v>
      </c>
      <c r="M582" t="s">
        <v>191</v>
      </c>
      <c r="N582" t="s">
        <v>518</v>
      </c>
    </row>
    <row r="583" spans="1:14">
      <c r="A583" s="84">
        <v>44408</v>
      </c>
      <c r="B583" t="s">
        <v>187</v>
      </c>
      <c r="C583" t="s">
        <v>640</v>
      </c>
      <c r="F583" t="s">
        <v>545</v>
      </c>
      <c r="G583" t="s">
        <v>487</v>
      </c>
      <c r="H583" t="s">
        <v>239</v>
      </c>
      <c r="J583" s="12">
        <v>0</v>
      </c>
      <c r="K583" s="85">
        <v>5</v>
      </c>
      <c r="L583" t="s">
        <v>190</v>
      </c>
      <c r="M583" t="s">
        <v>191</v>
      </c>
      <c r="N583" t="s">
        <v>518</v>
      </c>
    </row>
    <row r="584" spans="1:14">
      <c r="A584" s="84">
        <v>44412</v>
      </c>
      <c r="B584" t="s">
        <v>187</v>
      </c>
      <c r="C584" t="s">
        <v>642</v>
      </c>
      <c r="F584" t="s">
        <v>445</v>
      </c>
      <c r="G584" t="s">
        <v>443</v>
      </c>
      <c r="H584" t="s">
        <v>517</v>
      </c>
      <c r="J584" s="12">
        <v>0</v>
      </c>
      <c r="K584" s="85">
        <v>11952</v>
      </c>
      <c r="L584" t="s">
        <v>190</v>
      </c>
      <c r="M584" t="s">
        <v>191</v>
      </c>
      <c r="N584" t="s">
        <v>518</v>
      </c>
    </row>
    <row r="585" spans="1:14">
      <c r="A585" s="84">
        <v>44427</v>
      </c>
      <c r="B585" t="s">
        <v>187</v>
      </c>
      <c r="C585" t="s">
        <v>668</v>
      </c>
      <c r="F585" t="s">
        <v>545</v>
      </c>
      <c r="G585" t="s">
        <v>487</v>
      </c>
      <c r="H585" t="s">
        <v>669</v>
      </c>
      <c r="I585" t="s">
        <v>198</v>
      </c>
      <c r="J585" s="12">
        <v>5.89</v>
      </c>
      <c r="K585" s="85">
        <v>150.37</v>
      </c>
      <c r="L585" t="s">
        <v>190</v>
      </c>
      <c r="M585" t="s">
        <v>191</v>
      </c>
      <c r="N585" t="s">
        <v>518</v>
      </c>
    </row>
    <row r="586" spans="1:14">
      <c r="A586" s="84">
        <v>44436</v>
      </c>
      <c r="B586" t="s">
        <v>187</v>
      </c>
      <c r="C586" t="s">
        <v>675</v>
      </c>
      <c r="F586" t="s">
        <v>545</v>
      </c>
      <c r="G586" t="s">
        <v>487</v>
      </c>
      <c r="H586" t="s">
        <v>239</v>
      </c>
      <c r="J586" s="12">
        <v>0</v>
      </c>
      <c r="K586" s="85">
        <v>15</v>
      </c>
      <c r="L586" t="s">
        <v>190</v>
      </c>
      <c r="M586" t="s">
        <v>191</v>
      </c>
      <c r="N586" t="s">
        <v>518</v>
      </c>
    </row>
    <row r="587" spans="1:14">
      <c r="A587" s="84">
        <v>44436</v>
      </c>
      <c r="B587" t="s">
        <v>187</v>
      </c>
      <c r="C587" t="s">
        <v>676</v>
      </c>
      <c r="F587" t="s">
        <v>545</v>
      </c>
      <c r="G587" t="s">
        <v>487</v>
      </c>
      <c r="H587" t="s">
        <v>669</v>
      </c>
      <c r="I587" t="s">
        <v>198</v>
      </c>
      <c r="J587" s="12">
        <v>8</v>
      </c>
      <c r="K587" s="85">
        <v>204.24</v>
      </c>
      <c r="L587" t="s">
        <v>190</v>
      </c>
      <c r="M587" t="s">
        <v>191</v>
      </c>
      <c r="N587" t="s">
        <v>518</v>
      </c>
    </row>
    <row r="588" spans="1:14">
      <c r="A588" s="84">
        <v>44445</v>
      </c>
      <c r="B588" t="s">
        <v>187</v>
      </c>
      <c r="C588" t="s">
        <v>689</v>
      </c>
      <c r="F588" t="s">
        <v>545</v>
      </c>
      <c r="G588" t="s">
        <v>487</v>
      </c>
      <c r="H588" t="s">
        <v>669</v>
      </c>
      <c r="I588" t="s">
        <v>198</v>
      </c>
      <c r="J588" s="12">
        <v>5.91</v>
      </c>
      <c r="K588" s="85">
        <v>150.88</v>
      </c>
      <c r="L588" t="s">
        <v>190</v>
      </c>
      <c r="M588" t="s">
        <v>191</v>
      </c>
      <c r="N588" t="s">
        <v>518</v>
      </c>
    </row>
    <row r="589" spans="1:14">
      <c r="A589" s="84">
        <v>44464</v>
      </c>
      <c r="B589" t="s">
        <v>187</v>
      </c>
      <c r="C589" t="s">
        <v>709</v>
      </c>
      <c r="F589" t="s">
        <v>545</v>
      </c>
      <c r="G589" t="s">
        <v>487</v>
      </c>
      <c r="H589" t="s">
        <v>239</v>
      </c>
      <c r="J589" s="12">
        <v>0</v>
      </c>
      <c r="K589" s="85">
        <v>10</v>
      </c>
      <c r="L589" t="s">
        <v>190</v>
      </c>
      <c r="M589" t="s">
        <v>191</v>
      </c>
      <c r="N589" t="s">
        <v>518</v>
      </c>
    </row>
    <row r="590" spans="1:14">
      <c r="A590" s="84">
        <v>44464</v>
      </c>
      <c r="B590" t="s">
        <v>187</v>
      </c>
      <c r="C590" t="s">
        <v>710</v>
      </c>
      <c r="F590" t="s">
        <v>545</v>
      </c>
      <c r="G590" t="s">
        <v>487</v>
      </c>
      <c r="H590" t="s">
        <v>669</v>
      </c>
      <c r="I590" t="s">
        <v>198</v>
      </c>
      <c r="J590" s="12">
        <v>5</v>
      </c>
      <c r="K590" s="85">
        <v>127.65</v>
      </c>
      <c r="L590" t="s">
        <v>190</v>
      </c>
      <c r="M590" t="s">
        <v>191</v>
      </c>
      <c r="N590" t="s">
        <v>518</v>
      </c>
    </row>
    <row r="591" spans="1:14">
      <c r="A591" s="84">
        <v>44469</v>
      </c>
      <c r="B591" t="s">
        <v>187</v>
      </c>
      <c r="C591" t="s">
        <v>734</v>
      </c>
      <c r="F591" t="s">
        <v>445</v>
      </c>
      <c r="G591" t="s">
        <v>443</v>
      </c>
      <c r="H591" t="s">
        <v>517</v>
      </c>
      <c r="J591" s="12">
        <v>0</v>
      </c>
      <c r="K591" s="85">
        <v>1389.5</v>
      </c>
      <c r="L591" t="s">
        <v>190</v>
      </c>
      <c r="M591" t="s">
        <v>191</v>
      </c>
      <c r="N591" t="s">
        <v>518</v>
      </c>
    </row>
    <row r="592" spans="1:14">
      <c r="A592" s="84">
        <v>44469</v>
      </c>
      <c r="B592" t="s">
        <v>187</v>
      </c>
      <c r="C592" t="s">
        <v>735</v>
      </c>
      <c r="F592" t="s">
        <v>545</v>
      </c>
      <c r="G592" t="s">
        <v>487</v>
      </c>
      <c r="H592" t="s">
        <v>669</v>
      </c>
      <c r="I592" t="s">
        <v>198</v>
      </c>
      <c r="J592" s="12">
        <v>9.8000000000000007</v>
      </c>
      <c r="K592" s="85">
        <v>250.19</v>
      </c>
      <c r="L592" t="s">
        <v>190</v>
      </c>
      <c r="M592" t="s">
        <v>191</v>
      </c>
      <c r="N592" t="s">
        <v>518</v>
      </c>
    </row>
    <row r="593" spans="1:14">
      <c r="A593" s="84">
        <v>44499</v>
      </c>
      <c r="B593" t="s">
        <v>187</v>
      </c>
      <c r="C593" t="s">
        <v>803</v>
      </c>
      <c r="F593" t="s">
        <v>545</v>
      </c>
      <c r="G593" t="s">
        <v>487</v>
      </c>
      <c r="H593" t="s">
        <v>239</v>
      </c>
      <c r="J593" s="12">
        <v>0</v>
      </c>
      <c r="K593" s="85">
        <v>15</v>
      </c>
      <c r="L593" t="s">
        <v>190</v>
      </c>
      <c r="M593" t="s">
        <v>191</v>
      </c>
      <c r="N593" t="s">
        <v>518</v>
      </c>
    </row>
    <row r="594" spans="1:14">
      <c r="A594" s="84">
        <v>44499</v>
      </c>
      <c r="B594" t="s">
        <v>187</v>
      </c>
      <c r="C594" t="s">
        <v>804</v>
      </c>
      <c r="F594" t="s">
        <v>545</v>
      </c>
      <c r="G594" t="s">
        <v>487</v>
      </c>
      <c r="H594" t="s">
        <v>669</v>
      </c>
      <c r="I594" t="s">
        <v>198</v>
      </c>
      <c r="J594" s="12">
        <v>2.33</v>
      </c>
      <c r="K594" s="85">
        <v>59.48</v>
      </c>
      <c r="L594" t="s">
        <v>190</v>
      </c>
      <c r="M594" t="s">
        <v>191</v>
      </c>
      <c r="N594" t="s">
        <v>518</v>
      </c>
    </row>
    <row r="595" spans="1:14">
      <c r="A595" s="84">
        <v>44527</v>
      </c>
      <c r="B595" t="s">
        <v>187</v>
      </c>
      <c r="C595" t="s">
        <v>830</v>
      </c>
      <c r="F595" t="s">
        <v>545</v>
      </c>
      <c r="G595" t="s">
        <v>487</v>
      </c>
      <c r="H595" t="s">
        <v>669</v>
      </c>
      <c r="I595" t="s">
        <v>198</v>
      </c>
      <c r="J595" s="12">
        <v>0.19</v>
      </c>
      <c r="K595" s="85">
        <v>4.8499999999999996</v>
      </c>
      <c r="L595" t="s">
        <v>190</v>
      </c>
      <c r="M595" t="s">
        <v>191</v>
      </c>
      <c r="N595" t="s">
        <v>518</v>
      </c>
    </row>
    <row r="596" spans="1:14">
      <c r="A596" s="84">
        <v>44539</v>
      </c>
      <c r="B596" t="s">
        <v>187</v>
      </c>
      <c r="C596" t="s">
        <v>842</v>
      </c>
      <c r="F596" t="s">
        <v>445</v>
      </c>
      <c r="G596" t="s">
        <v>443</v>
      </c>
      <c r="H596" t="s">
        <v>517</v>
      </c>
      <c r="J596" s="12">
        <v>0</v>
      </c>
      <c r="K596" s="85">
        <v>7698.75</v>
      </c>
      <c r="L596" t="s">
        <v>190</v>
      </c>
      <c r="M596" t="s">
        <v>191</v>
      </c>
      <c r="N596" t="s">
        <v>518</v>
      </c>
    </row>
    <row r="597" spans="1:14">
      <c r="A597" s="84">
        <v>44555</v>
      </c>
      <c r="B597" t="s">
        <v>187</v>
      </c>
      <c r="C597" t="s">
        <v>851</v>
      </c>
      <c r="F597" t="s">
        <v>545</v>
      </c>
      <c r="G597" t="s">
        <v>487</v>
      </c>
      <c r="H597" t="s">
        <v>239</v>
      </c>
      <c r="J597" s="12">
        <v>0</v>
      </c>
      <c r="K597" s="85">
        <v>5</v>
      </c>
      <c r="L597" t="s">
        <v>190</v>
      </c>
      <c r="M597" t="s">
        <v>191</v>
      </c>
      <c r="N597" t="s">
        <v>518</v>
      </c>
    </row>
    <row r="598" spans="1:14">
      <c r="A598" s="84">
        <v>44555</v>
      </c>
      <c r="B598" t="s">
        <v>187</v>
      </c>
      <c r="C598" t="s">
        <v>852</v>
      </c>
      <c r="F598" t="s">
        <v>545</v>
      </c>
      <c r="G598" t="s">
        <v>487</v>
      </c>
      <c r="H598" t="s">
        <v>669</v>
      </c>
      <c r="I598" t="s">
        <v>198</v>
      </c>
      <c r="J598" s="12">
        <v>0.2</v>
      </c>
      <c r="K598" s="85">
        <v>5.1100000000000003</v>
      </c>
      <c r="L598" t="s">
        <v>190</v>
      </c>
      <c r="M598" t="s">
        <v>191</v>
      </c>
      <c r="N598" t="s">
        <v>518</v>
      </c>
    </row>
    <row r="599" spans="1:14">
      <c r="A599" s="84">
        <v>44590</v>
      </c>
      <c r="B599" t="s">
        <v>187</v>
      </c>
      <c r="C599" t="s">
        <v>873</v>
      </c>
      <c r="F599" t="s">
        <v>545</v>
      </c>
      <c r="G599" t="s">
        <v>487</v>
      </c>
      <c r="H599" t="s">
        <v>239</v>
      </c>
      <c r="J599" s="12">
        <v>0</v>
      </c>
      <c r="K599" s="85">
        <v>5</v>
      </c>
      <c r="L599" t="s">
        <v>190</v>
      </c>
      <c r="M599" t="s">
        <v>191</v>
      </c>
      <c r="N599" t="s">
        <v>518</v>
      </c>
    </row>
    <row r="600" spans="1:14">
      <c r="A600" s="84">
        <v>44590</v>
      </c>
      <c r="B600" t="s">
        <v>187</v>
      </c>
      <c r="C600" t="s">
        <v>874</v>
      </c>
      <c r="F600" t="s">
        <v>545</v>
      </c>
      <c r="G600" t="s">
        <v>487</v>
      </c>
      <c r="H600" t="s">
        <v>669</v>
      </c>
      <c r="I600" t="s">
        <v>198</v>
      </c>
      <c r="J600" s="12">
        <v>0.4</v>
      </c>
      <c r="K600" s="85">
        <v>10.210000000000001</v>
      </c>
      <c r="L600" t="s">
        <v>190</v>
      </c>
      <c r="M600" t="s">
        <v>191</v>
      </c>
      <c r="N600" t="s">
        <v>518</v>
      </c>
    </row>
    <row r="601" spans="1:14">
      <c r="A601" s="84">
        <v>44646</v>
      </c>
      <c r="B601" t="s">
        <v>187</v>
      </c>
      <c r="C601" t="s">
        <v>1046</v>
      </c>
      <c r="F601" t="s">
        <v>545</v>
      </c>
      <c r="G601" t="s">
        <v>487</v>
      </c>
      <c r="H601" t="s">
        <v>669</v>
      </c>
      <c r="I601" t="s">
        <v>198</v>
      </c>
      <c r="J601" s="12">
        <v>0.8</v>
      </c>
      <c r="K601" s="85">
        <v>20.420000000000002</v>
      </c>
      <c r="L601" t="s">
        <v>190</v>
      </c>
      <c r="M601" t="s">
        <v>191</v>
      </c>
      <c r="N601" t="s">
        <v>518</v>
      </c>
    </row>
    <row r="602" spans="1:14">
      <c r="A602" s="84">
        <v>44681</v>
      </c>
      <c r="B602" t="s">
        <v>187</v>
      </c>
      <c r="C602" t="s">
        <v>535</v>
      </c>
      <c r="F602" t="s">
        <v>545</v>
      </c>
      <c r="G602" t="s">
        <v>487</v>
      </c>
      <c r="H602" t="s">
        <v>239</v>
      </c>
      <c r="J602" s="12">
        <v>0</v>
      </c>
      <c r="K602" s="85">
        <v>5</v>
      </c>
      <c r="L602" t="s">
        <v>190</v>
      </c>
      <c r="M602" t="s">
        <v>191</v>
      </c>
      <c r="N602" t="s">
        <v>518</v>
      </c>
    </row>
    <row r="603" spans="1:14">
      <c r="A603" s="84">
        <v>44681</v>
      </c>
      <c r="B603" t="s">
        <v>187</v>
      </c>
      <c r="C603" t="s">
        <v>1177</v>
      </c>
      <c r="F603" t="s">
        <v>545</v>
      </c>
      <c r="G603" t="s">
        <v>487</v>
      </c>
      <c r="H603" t="s">
        <v>669</v>
      </c>
      <c r="I603" t="s">
        <v>198</v>
      </c>
      <c r="J603" s="12">
        <v>1.6</v>
      </c>
      <c r="K603" s="85">
        <v>40.85</v>
      </c>
      <c r="L603" t="s">
        <v>190</v>
      </c>
      <c r="M603" t="s">
        <v>191</v>
      </c>
      <c r="N603" t="s">
        <v>518</v>
      </c>
    </row>
    <row r="604" spans="1:14">
      <c r="A604" s="84">
        <v>44709</v>
      </c>
      <c r="B604" t="s">
        <v>187</v>
      </c>
      <c r="C604" t="s">
        <v>1215</v>
      </c>
      <c r="F604" t="s">
        <v>545</v>
      </c>
      <c r="G604" t="s">
        <v>487</v>
      </c>
      <c r="H604" t="s">
        <v>669</v>
      </c>
      <c r="I604" t="s">
        <v>198</v>
      </c>
      <c r="J604" s="12">
        <v>2</v>
      </c>
      <c r="K604" s="85">
        <v>51.06</v>
      </c>
      <c r="L604" t="s">
        <v>190</v>
      </c>
      <c r="M604" t="s">
        <v>191</v>
      </c>
      <c r="N604" t="s">
        <v>518</v>
      </c>
    </row>
    <row r="605" spans="1:14">
      <c r="A605" s="84">
        <v>44737</v>
      </c>
      <c r="B605" t="s">
        <v>187</v>
      </c>
      <c r="C605" t="s">
        <v>642</v>
      </c>
      <c r="F605" t="s">
        <v>545</v>
      </c>
      <c r="G605" t="s">
        <v>487</v>
      </c>
      <c r="H605" t="s">
        <v>239</v>
      </c>
      <c r="J605" s="12">
        <v>0</v>
      </c>
      <c r="K605" s="85">
        <v>10</v>
      </c>
      <c r="L605" t="s">
        <v>190</v>
      </c>
      <c r="M605" t="s">
        <v>191</v>
      </c>
      <c r="N605" t="s">
        <v>518</v>
      </c>
    </row>
    <row r="606" spans="1:14">
      <c r="A606" s="84">
        <v>44742</v>
      </c>
      <c r="B606" t="s">
        <v>412</v>
      </c>
      <c r="C606" t="s">
        <v>1292</v>
      </c>
      <c r="D606" t="s">
        <v>1293</v>
      </c>
      <c r="F606" t="s">
        <v>665</v>
      </c>
      <c r="G606" t="s">
        <v>440</v>
      </c>
      <c r="H606" t="s">
        <v>395</v>
      </c>
      <c r="I606" t="s">
        <v>198</v>
      </c>
      <c r="J606" s="12">
        <v>1825.5</v>
      </c>
      <c r="K606" s="85">
        <v>46605.02</v>
      </c>
      <c r="L606" t="s">
        <v>190</v>
      </c>
      <c r="M606" t="s">
        <v>191</v>
      </c>
      <c r="N606" t="s">
        <v>518</v>
      </c>
    </row>
    <row r="607" spans="1:14">
      <c r="A607" s="84">
        <v>44742</v>
      </c>
      <c r="B607" t="s">
        <v>412</v>
      </c>
      <c r="C607" t="s">
        <v>1292</v>
      </c>
      <c r="D607" t="s">
        <v>1293</v>
      </c>
      <c r="F607" t="s">
        <v>680</v>
      </c>
      <c r="G607" t="s">
        <v>487</v>
      </c>
      <c r="H607" t="s">
        <v>395</v>
      </c>
      <c r="I607" t="s">
        <v>198</v>
      </c>
      <c r="J607" s="12">
        <v>-0.5</v>
      </c>
      <c r="K607" s="85">
        <v>-12.77</v>
      </c>
      <c r="L607" t="s">
        <v>190</v>
      </c>
      <c r="M607" t="s">
        <v>191</v>
      </c>
      <c r="N607" t="s">
        <v>518</v>
      </c>
    </row>
    <row r="608" spans="1:14">
      <c r="A608" s="84">
        <v>44742</v>
      </c>
      <c r="B608" t="s">
        <v>412</v>
      </c>
      <c r="C608" t="s">
        <v>1294</v>
      </c>
      <c r="D608" t="s">
        <v>1293</v>
      </c>
      <c r="F608" t="s">
        <v>665</v>
      </c>
      <c r="G608" t="s">
        <v>440</v>
      </c>
      <c r="H608" t="s">
        <v>395</v>
      </c>
      <c r="I608" t="s">
        <v>198</v>
      </c>
      <c r="J608" s="12">
        <v>29319.15</v>
      </c>
      <c r="K608" s="85">
        <v>748517.9</v>
      </c>
      <c r="L608" t="s">
        <v>190</v>
      </c>
      <c r="M608" t="s">
        <v>191</v>
      </c>
      <c r="N608" t="s">
        <v>518</v>
      </c>
    </row>
    <row r="609" spans="1:14">
      <c r="A609" s="84">
        <v>44742</v>
      </c>
      <c r="B609" t="s">
        <v>412</v>
      </c>
      <c r="C609" t="s">
        <v>1295</v>
      </c>
      <c r="D609" t="s">
        <v>1296</v>
      </c>
      <c r="F609" t="s">
        <v>1297</v>
      </c>
      <c r="G609" t="s">
        <v>421</v>
      </c>
      <c r="H609" t="s">
        <v>395</v>
      </c>
      <c r="J609" s="12">
        <v>0</v>
      </c>
      <c r="K609" s="85">
        <v>272250</v>
      </c>
      <c r="L609" t="s">
        <v>190</v>
      </c>
      <c r="M609" t="s">
        <v>191</v>
      </c>
      <c r="N609" t="s">
        <v>518</v>
      </c>
    </row>
    <row r="610" spans="1:14">
      <c r="A610" s="84">
        <v>44742</v>
      </c>
      <c r="B610" t="s">
        <v>412</v>
      </c>
      <c r="C610" t="s">
        <v>1298</v>
      </c>
      <c r="D610" t="s">
        <v>1299</v>
      </c>
      <c r="F610" t="s">
        <v>1300</v>
      </c>
      <c r="G610" t="s">
        <v>685</v>
      </c>
      <c r="H610" t="s">
        <v>395</v>
      </c>
      <c r="J610" s="12">
        <v>0</v>
      </c>
      <c r="K610" s="85">
        <v>611421.47</v>
      </c>
      <c r="L610" t="s">
        <v>190</v>
      </c>
      <c r="M610" t="s">
        <v>191</v>
      </c>
      <c r="N610" t="s">
        <v>518</v>
      </c>
    </row>
    <row r="611" spans="1:14">
      <c r="A611" s="84">
        <v>44742</v>
      </c>
      <c r="B611" t="s">
        <v>412</v>
      </c>
      <c r="C611" t="s">
        <v>1301</v>
      </c>
      <c r="D611" t="s">
        <v>1302</v>
      </c>
      <c r="F611" t="s">
        <v>1303</v>
      </c>
      <c r="G611" t="s">
        <v>440</v>
      </c>
      <c r="H611" t="s">
        <v>395</v>
      </c>
      <c r="J611" s="12">
        <v>0</v>
      </c>
      <c r="K611" s="85">
        <v>2246558</v>
      </c>
      <c r="L611" t="s">
        <v>190</v>
      </c>
      <c r="M611" t="s">
        <v>191</v>
      </c>
      <c r="N611" t="s">
        <v>518</v>
      </c>
    </row>
    <row r="612" spans="1:14">
      <c r="A612" s="84">
        <v>44742</v>
      </c>
      <c r="B612" t="s">
        <v>412</v>
      </c>
      <c r="C612" t="s">
        <v>1304</v>
      </c>
      <c r="D612" t="s">
        <v>1299</v>
      </c>
      <c r="F612" t="s">
        <v>1305</v>
      </c>
      <c r="G612" t="s">
        <v>685</v>
      </c>
      <c r="H612" t="s">
        <v>395</v>
      </c>
      <c r="J612" s="12">
        <v>0</v>
      </c>
      <c r="K612" s="85">
        <v>2797603.49</v>
      </c>
      <c r="L612" t="s">
        <v>190</v>
      </c>
      <c r="M612" t="s">
        <v>191</v>
      </c>
      <c r="N612" t="s">
        <v>518</v>
      </c>
    </row>
    <row r="613" spans="1:14">
      <c r="A613" s="84">
        <v>44742</v>
      </c>
      <c r="B613" t="s">
        <v>412</v>
      </c>
      <c r="C613" t="s">
        <v>1306</v>
      </c>
      <c r="D613" t="s">
        <v>1307</v>
      </c>
      <c r="F613" t="s">
        <v>1308</v>
      </c>
      <c r="G613" t="s">
        <v>413</v>
      </c>
      <c r="H613" t="s">
        <v>395</v>
      </c>
      <c r="J613" s="12">
        <v>0</v>
      </c>
      <c r="K613" s="85">
        <v>11232</v>
      </c>
      <c r="L613" t="s">
        <v>190</v>
      </c>
      <c r="M613" t="s">
        <v>191</v>
      </c>
      <c r="N613" t="s">
        <v>518</v>
      </c>
    </row>
    <row r="614" spans="1:14">
      <c r="A614" s="84">
        <v>44742</v>
      </c>
      <c r="B614" t="s">
        <v>412</v>
      </c>
      <c r="C614" t="s">
        <v>1309</v>
      </c>
      <c r="D614" t="s">
        <v>1310</v>
      </c>
      <c r="F614" t="s">
        <v>1311</v>
      </c>
      <c r="G614" t="s">
        <v>413</v>
      </c>
      <c r="H614" t="s">
        <v>395</v>
      </c>
      <c r="J614" s="12">
        <v>0</v>
      </c>
      <c r="K614" s="85">
        <v>15387.2</v>
      </c>
      <c r="L614" t="s">
        <v>190</v>
      </c>
      <c r="M614" t="s">
        <v>191</v>
      </c>
      <c r="N614" t="s">
        <v>518</v>
      </c>
    </row>
    <row r="615" spans="1:14">
      <c r="A615" s="84">
        <v>44742</v>
      </c>
      <c r="B615" t="s">
        <v>411</v>
      </c>
      <c r="C615" t="s">
        <v>1332</v>
      </c>
      <c r="D615" t="s">
        <v>409</v>
      </c>
      <c r="F615" t="s">
        <v>1333</v>
      </c>
      <c r="G615" t="s">
        <v>443</v>
      </c>
      <c r="H615" t="s">
        <v>669</v>
      </c>
      <c r="J615" s="12">
        <v>0</v>
      </c>
      <c r="K615" s="85">
        <v>39710.480000000003</v>
      </c>
      <c r="L615" t="s">
        <v>190</v>
      </c>
      <c r="M615" t="s">
        <v>191</v>
      </c>
      <c r="N615" t="s">
        <v>518</v>
      </c>
    </row>
    <row r="616" spans="1:14">
      <c r="A616" s="84">
        <v>44742</v>
      </c>
      <c r="B616" t="s">
        <v>411</v>
      </c>
      <c r="C616" t="s">
        <v>1334</v>
      </c>
      <c r="D616" t="s">
        <v>1335</v>
      </c>
      <c r="F616" t="s">
        <v>1336</v>
      </c>
      <c r="G616" t="s">
        <v>685</v>
      </c>
      <c r="H616" t="s">
        <v>1337</v>
      </c>
      <c r="J616" s="12">
        <v>0</v>
      </c>
      <c r="K616" s="85">
        <v>582259.69999999995</v>
      </c>
      <c r="L616" t="s">
        <v>190</v>
      </c>
      <c r="M616" t="s">
        <v>191</v>
      </c>
      <c r="N616" t="s">
        <v>518</v>
      </c>
    </row>
    <row r="617" spans="1:14">
      <c r="A617" s="84">
        <v>44742</v>
      </c>
      <c r="B617" t="s">
        <v>411</v>
      </c>
      <c r="C617" t="s">
        <v>1338</v>
      </c>
      <c r="D617" t="s">
        <v>409</v>
      </c>
      <c r="F617" t="s">
        <v>1339</v>
      </c>
      <c r="G617" t="s">
        <v>443</v>
      </c>
      <c r="H617" t="s">
        <v>517</v>
      </c>
      <c r="J617" s="12">
        <v>0</v>
      </c>
      <c r="K617" s="85">
        <v>-26463.919999999998</v>
      </c>
      <c r="L617" t="s">
        <v>190</v>
      </c>
      <c r="M617" t="s">
        <v>191</v>
      </c>
      <c r="N617" t="s">
        <v>518</v>
      </c>
    </row>
    <row r="618" spans="1:14">
      <c r="A618" s="84">
        <v>44408</v>
      </c>
      <c r="B618" t="s">
        <v>187</v>
      </c>
      <c r="C618" t="s">
        <v>638</v>
      </c>
      <c r="F618" t="s">
        <v>238</v>
      </c>
      <c r="G618" t="s">
        <v>239</v>
      </c>
      <c r="H618" t="s">
        <v>192</v>
      </c>
      <c r="J618" s="12">
        <v>0</v>
      </c>
      <c r="K618" s="85">
        <v>28.35</v>
      </c>
      <c r="L618" t="s">
        <v>190</v>
      </c>
      <c r="M618" t="s">
        <v>191</v>
      </c>
      <c r="N618" t="s">
        <v>639</v>
      </c>
    </row>
    <row r="619" spans="1:14">
      <c r="A619" s="84">
        <v>44439</v>
      </c>
      <c r="B619" t="s">
        <v>187</v>
      </c>
      <c r="C619" t="s">
        <v>679</v>
      </c>
      <c r="F619" t="s">
        <v>238</v>
      </c>
      <c r="G619" t="s">
        <v>239</v>
      </c>
      <c r="H619" t="s">
        <v>192</v>
      </c>
      <c r="J619" s="12">
        <v>0</v>
      </c>
      <c r="K619" s="85">
        <v>39.78</v>
      </c>
      <c r="L619" t="s">
        <v>190</v>
      </c>
      <c r="M619" t="s">
        <v>191</v>
      </c>
      <c r="N619" t="s">
        <v>639</v>
      </c>
    </row>
    <row r="620" spans="1:14">
      <c r="A620" s="84">
        <v>44469</v>
      </c>
      <c r="B620" t="s">
        <v>187</v>
      </c>
      <c r="C620" t="s">
        <v>733</v>
      </c>
      <c r="F620" t="s">
        <v>238</v>
      </c>
      <c r="G620" t="s">
        <v>239</v>
      </c>
      <c r="H620" t="s">
        <v>192</v>
      </c>
      <c r="J620" s="12">
        <v>0</v>
      </c>
      <c r="K620" s="85">
        <v>10.94</v>
      </c>
      <c r="L620" t="s">
        <v>190</v>
      </c>
      <c r="M620" t="s">
        <v>191</v>
      </c>
      <c r="N620" t="s">
        <v>639</v>
      </c>
    </row>
    <row r="621" spans="1:14">
      <c r="A621" s="84">
        <v>44500</v>
      </c>
      <c r="B621" t="s">
        <v>187</v>
      </c>
      <c r="C621" t="s">
        <v>805</v>
      </c>
      <c r="F621" t="s">
        <v>238</v>
      </c>
      <c r="G621" t="s">
        <v>239</v>
      </c>
      <c r="H621" t="s">
        <v>192</v>
      </c>
      <c r="J621" s="12">
        <v>0</v>
      </c>
      <c r="K621" s="85">
        <v>1.1399999999999999</v>
      </c>
      <c r="L621" t="s">
        <v>190</v>
      </c>
      <c r="M621" t="s">
        <v>191</v>
      </c>
      <c r="N621" t="s">
        <v>639</v>
      </c>
    </row>
    <row r="622" spans="1:14">
      <c r="A622" s="84">
        <v>44530</v>
      </c>
      <c r="B622" t="s">
        <v>187</v>
      </c>
      <c r="C622" t="s">
        <v>837</v>
      </c>
      <c r="F622" t="s">
        <v>238</v>
      </c>
      <c r="G622" t="s">
        <v>239</v>
      </c>
      <c r="H622" t="s">
        <v>192</v>
      </c>
      <c r="J622" s="12">
        <v>0</v>
      </c>
      <c r="K622" s="85">
        <v>0.62</v>
      </c>
      <c r="L622" t="s">
        <v>190</v>
      </c>
      <c r="M622" t="s">
        <v>191</v>
      </c>
      <c r="N622" t="s">
        <v>639</v>
      </c>
    </row>
    <row r="623" spans="1:14">
      <c r="A623" s="84">
        <v>44561</v>
      </c>
      <c r="B623" t="s">
        <v>187</v>
      </c>
      <c r="C623" t="s">
        <v>863</v>
      </c>
      <c r="F623" t="s">
        <v>238</v>
      </c>
      <c r="G623" t="s">
        <v>239</v>
      </c>
      <c r="H623" t="s">
        <v>192</v>
      </c>
      <c r="J623" s="12">
        <v>0</v>
      </c>
      <c r="K623" s="85">
        <v>5.3</v>
      </c>
      <c r="L623" t="s">
        <v>190</v>
      </c>
      <c r="M623" t="s">
        <v>191</v>
      </c>
      <c r="N623" t="s">
        <v>639</v>
      </c>
    </row>
    <row r="624" spans="1:14">
      <c r="A624" s="84">
        <v>44580</v>
      </c>
      <c r="B624" t="s">
        <v>187</v>
      </c>
      <c r="C624" t="s">
        <v>870</v>
      </c>
      <c r="F624" t="s">
        <v>871</v>
      </c>
      <c r="G624" t="s">
        <v>239</v>
      </c>
      <c r="H624" t="s">
        <v>629</v>
      </c>
      <c r="J624" s="12">
        <v>0</v>
      </c>
      <c r="K624" s="85">
        <v>-8400</v>
      </c>
      <c r="L624" t="s">
        <v>190</v>
      </c>
      <c r="M624" t="s">
        <v>191</v>
      </c>
      <c r="N624" t="s">
        <v>639</v>
      </c>
    </row>
    <row r="625" spans="1:14">
      <c r="A625" s="84">
        <v>44592</v>
      </c>
      <c r="B625" t="s">
        <v>187</v>
      </c>
      <c r="C625" t="s">
        <v>877</v>
      </c>
      <c r="F625" t="s">
        <v>238</v>
      </c>
      <c r="G625" t="s">
        <v>239</v>
      </c>
      <c r="H625" t="s">
        <v>192</v>
      </c>
      <c r="J625" s="12">
        <v>0</v>
      </c>
      <c r="K625" s="85">
        <v>7.13</v>
      </c>
      <c r="L625" t="s">
        <v>190</v>
      </c>
      <c r="M625" t="s">
        <v>191</v>
      </c>
      <c r="N625" t="s">
        <v>639</v>
      </c>
    </row>
    <row r="626" spans="1:14">
      <c r="A626" s="84">
        <v>44620</v>
      </c>
      <c r="B626" t="s">
        <v>187</v>
      </c>
      <c r="C626" t="s">
        <v>963</v>
      </c>
      <c r="F626" t="s">
        <v>238</v>
      </c>
      <c r="G626" t="s">
        <v>239</v>
      </c>
      <c r="H626" t="s">
        <v>192</v>
      </c>
      <c r="J626" s="12">
        <v>0</v>
      </c>
      <c r="K626" s="85">
        <v>6.32</v>
      </c>
      <c r="L626" t="s">
        <v>190</v>
      </c>
      <c r="M626" t="s">
        <v>191</v>
      </c>
      <c r="N626" t="s">
        <v>639</v>
      </c>
    </row>
    <row r="627" spans="1:14">
      <c r="A627" s="84">
        <v>44651</v>
      </c>
      <c r="B627" t="s">
        <v>187</v>
      </c>
      <c r="C627" t="s">
        <v>519</v>
      </c>
      <c r="F627" t="s">
        <v>238</v>
      </c>
      <c r="G627" t="s">
        <v>239</v>
      </c>
      <c r="H627" t="s">
        <v>192</v>
      </c>
      <c r="J627" s="12">
        <v>0</v>
      </c>
      <c r="K627" s="85">
        <v>7</v>
      </c>
      <c r="L627" t="s">
        <v>190</v>
      </c>
      <c r="M627" t="s">
        <v>191</v>
      </c>
      <c r="N627" t="s">
        <v>639</v>
      </c>
    </row>
    <row r="628" spans="1:14">
      <c r="A628" s="84">
        <v>44681</v>
      </c>
      <c r="B628" t="s">
        <v>187</v>
      </c>
      <c r="C628" t="s">
        <v>534</v>
      </c>
      <c r="F628" t="s">
        <v>238</v>
      </c>
      <c r="G628" t="s">
        <v>239</v>
      </c>
      <c r="H628" t="s">
        <v>192</v>
      </c>
      <c r="J628" s="12">
        <v>0</v>
      </c>
      <c r="K628" s="85">
        <v>6.17</v>
      </c>
      <c r="L628" t="s">
        <v>190</v>
      </c>
      <c r="M628" t="s">
        <v>191</v>
      </c>
      <c r="N628" t="s">
        <v>639</v>
      </c>
    </row>
    <row r="629" spans="1:14">
      <c r="A629" s="84">
        <v>44712</v>
      </c>
      <c r="B629" t="s">
        <v>187</v>
      </c>
      <c r="C629" t="s">
        <v>537</v>
      </c>
      <c r="F629" t="s">
        <v>238</v>
      </c>
      <c r="G629" t="s">
        <v>239</v>
      </c>
      <c r="H629" t="s">
        <v>192</v>
      </c>
      <c r="J629" s="12">
        <v>0</v>
      </c>
      <c r="K629" s="85">
        <v>5.45</v>
      </c>
      <c r="L629" t="s">
        <v>190</v>
      </c>
      <c r="M629" t="s">
        <v>191</v>
      </c>
      <c r="N629" t="s">
        <v>639</v>
      </c>
    </row>
    <row r="630" spans="1:14">
      <c r="A630" s="84">
        <v>44729</v>
      </c>
      <c r="B630" t="s">
        <v>1235</v>
      </c>
      <c r="C630" t="s">
        <v>1236</v>
      </c>
      <c r="D630" t="s">
        <v>409</v>
      </c>
      <c r="F630" t="s">
        <v>1237</v>
      </c>
      <c r="G630" t="s">
        <v>517</v>
      </c>
      <c r="H630" t="s">
        <v>629</v>
      </c>
      <c r="I630" t="s">
        <v>198</v>
      </c>
      <c r="J630" s="12">
        <v>291243</v>
      </c>
      <c r="K630" s="85">
        <v>7435433.79</v>
      </c>
      <c r="L630" t="s">
        <v>190</v>
      </c>
      <c r="M630" t="s">
        <v>191</v>
      </c>
      <c r="N630" t="s">
        <v>639</v>
      </c>
    </row>
    <row r="631" spans="1:14">
      <c r="A631" s="84">
        <v>44742</v>
      </c>
      <c r="B631" t="s">
        <v>411</v>
      </c>
      <c r="C631" t="s">
        <v>1320</v>
      </c>
      <c r="F631" t="s">
        <v>1321</v>
      </c>
      <c r="G631" t="s">
        <v>1322</v>
      </c>
      <c r="H631" t="s">
        <v>629</v>
      </c>
      <c r="J631" s="12">
        <v>0</v>
      </c>
      <c r="K631" s="85">
        <v>260000</v>
      </c>
      <c r="L631" t="s">
        <v>190</v>
      </c>
      <c r="M631" t="s">
        <v>191</v>
      </c>
      <c r="N631" t="s">
        <v>639</v>
      </c>
    </row>
    <row r="632" spans="1:14">
      <c r="A632" s="84">
        <v>44742</v>
      </c>
      <c r="B632" t="s">
        <v>1235</v>
      </c>
      <c r="C632" t="s">
        <v>1340</v>
      </c>
      <c r="D632" t="s">
        <v>409</v>
      </c>
      <c r="F632" t="s">
        <v>1341</v>
      </c>
      <c r="G632" t="s">
        <v>517</v>
      </c>
      <c r="H632" t="s">
        <v>629</v>
      </c>
      <c r="I632" t="s">
        <v>198</v>
      </c>
      <c r="J632" s="12">
        <v>-19123</v>
      </c>
      <c r="K632" s="85">
        <v>-488210.19</v>
      </c>
      <c r="L632" t="s">
        <v>190</v>
      </c>
      <c r="M632" t="s">
        <v>191</v>
      </c>
      <c r="N632" t="s">
        <v>639</v>
      </c>
    </row>
    <row r="633" spans="1:14">
      <c r="A633" s="84">
        <v>44742</v>
      </c>
      <c r="B633" t="s">
        <v>187</v>
      </c>
      <c r="C633" t="s">
        <v>1380</v>
      </c>
      <c r="F633" t="s">
        <v>238</v>
      </c>
      <c r="G633" t="s">
        <v>239</v>
      </c>
      <c r="H633" t="s">
        <v>192</v>
      </c>
      <c r="J633" s="12">
        <v>0</v>
      </c>
      <c r="K633" s="85">
        <v>4.88</v>
      </c>
      <c r="L633" t="s">
        <v>190</v>
      </c>
      <c r="M633" t="s">
        <v>191</v>
      </c>
      <c r="N633" t="s">
        <v>639</v>
      </c>
    </row>
    <row r="634" spans="1:14">
      <c r="A634" s="84">
        <v>44742</v>
      </c>
      <c r="B634" t="s">
        <v>411</v>
      </c>
      <c r="C634" t="s">
        <v>1329</v>
      </c>
      <c r="F634" t="s">
        <v>1330</v>
      </c>
      <c r="G634" t="s">
        <v>509</v>
      </c>
      <c r="H634" t="s">
        <v>1325</v>
      </c>
      <c r="I634" t="s">
        <v>198</v>
      </c>
      <c r="J634" s="12">
        <v>120.9</v>
      </c>
      <c r="K634" s="85">
        <v>3057.56</v>
      </c>
      <c r="L634" t="s">
        <v>190</v>
      </c>
      <c r="M634" t="s">
        <v>191</v>
      </c>
      <c r="N634" t="s">
        <v>1331</v>
      </c>
    </row>
    <row r="635" spans="1:14">
      <c r="A635" s="84">
        <v>44389</v>
      </c>
      <c r="B635" t="s">
        <v>412</v>
      </c>
      <c r="C635" t="s">
        <v>536</v>
      </c>
      <c r="D635" t="s">
        <v>418</v>
      </c>
      <c r="F635" t="s">
        <v>420</v>
      </c>
      <c r="G635" t="s">
        <v>419</v>
      </c>
      <c r="H635" t="s">
        <v>395</v>
      </c>
      <c r="J635" s="12">
        <v>0</v>
      </c>
      <c r="K635" s="85">
        <v>1617.35</v>
      </c>
      <c r="L635" t="s">
        <v>190</v>
      </c>
      <c r="M635" t="s">
        <v>191</v>
      </c>
      <c r="N635" t="s">
        <v>4</v>
      </c>
    </row>
    <row r="636" spans="1:14">
      <c r="A636" s="84">
        <v>44420</v>
      </c>
      <c r="B636" t="s">
        <v>412</v>
      </c>
      <c r="C636" t="s">
        <v>661</v>
      </c>
      <c r="D636" t="s">
        <v>418</v>
      </c>
      <c r="F636" t="s">
        <v>420</v>
      </c>
      <c r="G636" t="s">
        <v>419</v>
      </c>
      <c r="H636" t="s">
        <v>395</v>
      </c>
      <c r="J636" s="12">
        <v>0</v>
      </c>
      <c r="K636" s="85">
        <v>1513</v>
      </c>
      <c r="L636" t="s">
        <v>190</v>
      </c>
      <c r="M636" t="s">
        <v>191</v>
      </c>
      <c r="N636" t="s">
        <v>4</v>
      </c>
    </row>
    <row r="637" spans="1:14">
      <c r="A637" s="84">
        <v>44434</v>
      </c>
      <c r="B637" t="s">
        <v>412</v>
      </c>
      <c r="C637" t="s">
        <v>670</v>
      </c>
      <c r="D637" t="s">
        <v>418</v>
      </c>
      <c r="F637" t="s">
        <v>671</v>
      </c>
      <c r="G637" t="s">
        <v>419</v>
      </c>
      <c r="H637" t="s">
        <v>395</v>
      </c>
      <c r="J637" s="12">
        <v>0</v>
      </c>
      <c r="K637" s="85">
        <v>3353.21</v>
      </c>
      <c r="L637" t="s">
        <v>190</v>
      </c>
      <c r="M637" t="s">
        <v>191</v>
      </c>
      <c r="N637" t="s">
        <v>4</v>
      </c>
    </row>
    <row r="638" spans="1:14">
      <c r="A638" s="84">
        <v>44408</v>
      </c>
      <c r="B638" t="s">
        <v>187</v>
      </c>
      <c r="C638" t="s">
        <v>476</v>
      </c>
      <c r="D638" t="s">
        <v>407</v>
      </c>
      <c r="F638" t="s">
        <v>475</v>
      </c>
      <c r="G638" t="s">
        <v>443</v>
      </c>
      <c r="H638" t="s">
        <v>395</v>
      </c>
      <c r="I638" t="s">
        <v>198</v>
      </c>
      <c r="J638" s="12">
        <v>0</v>
      </c>
      <c r="K638" s="85">
        <v>5.31</v>
      </c>
      <c r="L638" t="s">
        <v>190</v>
      </c>
      <c r="M638" t="s">
        <v>191</v>
      </c>
      <c r="N638" t="s">
        <v>5</v>
      </c>
    </row>
    <row r="639" spans="1:14">
      <c r="A639" s="84">
        <v>44558</v>
      </c>
      <c r="B639" t="s">
        <v>508</v>
      </c>
      <c r="C639" t="s">
        <v>853</v>
      </c>
      <c r="E639" t="s">
        <v>407</v>
      </c>
      <c r="F639" t="s">
        <v>115</v>
      </c>
      <c r="G639" t="s">
        <v>417</v>
      </c>
      <c r="H639" t="s">
        <v>486</v>
      </c>
      <c r="I639" t="s">
        <v>198</v>
      </c>
      <c r="J639" s="12">
        <v>5.9</v>
      </c>
      <c r="K639" s="85">
        <v>150.63</v>
      </c>
      <c r="L639" t="s">
        <v>190</v>
      </c>
      <c r="M639" t="s">
        <v>191</v>
      </c>
      <c r="N639" t="s">
        <v>5</v>
      </c>
    </row>
    <row r="640" spans="1:14">
      <c r="A640" s="84">
        <v>44687</v>
      </c>
      <c r="B640" t="s">
        <v>508</v>
      </c>
      <c r="C640" t="s">
        <v>1202</v>
      </c>
      <c r="E640" t="s">
        <v>407</v>
      </c>
      <c r="F640" t="s">
        <v>115</v>
      </c>
      <c r="G640" t="s">
        <v>417</v>
      </c>
      <c r="H640" t="s">
        <v>486</v>
      </c>
      <c r="I640" t="s">
        <v>198</v>
      </c>
      <c r="J640" s="12">
        <v>4.9000000000000004</v>
      </c>
      <c r="K640" s="85">
        <v>125.1</v>
      </c>
      <c r="L640" t="s">
        <v>190</v>
      </c>
      <c r="M640" t="s">
        <v>191</v>
      </c>
      <c r="N640" t="s">
        <v>5</v>
      </c>
    </row>
    <row r="641" spans="1:14">
      <c r="A641" s="84">
        <v>44742</v>
      </c>
      <c r="B641" t="s">
        <v>508</v>
      </c>
      <c r="C641" t="s">
        <v>1344</v>
      </c>
      <c r="E641" t="s">
        <v>407</v>
      </c>
      <c r="F641" t="s">
        <v>115</v>
      </c>
      <c r="G641" t="s">
        <v>417</v>
      </c>
      <c r="H641" t="s">
        <v>486</v>
      </c>
      <c r="I641" t="s">
        <v>198</v>
      </c>
      <c r="J641" s="12">
        <v>33</v>
      </c>
      <c r="K641" s="85">
        <v>842.49</v>
      </c>
      <c r="L641" t="s">
        <v>190</v>
      </c>
      <c r="M641" t="s">
        <v>191</v>
      </c>
      <c r="N641" t="s">
        <v>5</v>
      </c>
    </row>
    <row r="642" spans="1:14">
      <c r="A642" s="84">
        <v>44440</v>
      </c>
      <c r="B642" t="s">
        <v>412</v>
      </c>
      <c r="C642" t="s">
        <v>682</v>
      </c>
      <c r="D642" t="s">
        <v>683</v>
      </c>
      <c r="F642" t="s">
        <v>684</v>
      </c>
      <c r="G642" t="s">
        <v>685</v>
      </c>
      <c r="H642" t="s">
        <v>395</v>
      </c>
      <c r="I642" t="s">
        <v>198</v>
      </c>
      <c r="J642" s="12">
        <v>250</v>
      </c>
      <c r="K642" s="85">
        <v>6382.5</v>
      </c>
      <c r="N642" t="s">
        <v>686</v>
      </c>
    </row>
    <row r="643" spans="1:14">
      <c r="A643" s="84">
        <v>44447</v>
      </c>
      <c r="B643" t="s">
        <v>412</v>
      </c>
      <c r="C643" t="s">
        <v>691</v>
      </c>
      <c r="D643" t="s">
        <v>692</v>
      </c>
      <c r="F643" t="s">
        <v>693</v>
      </c>
      <c r="G643" t="s">
        <v>416</v>
      </c>
      <c r="H643" t="s">
        <v>395</v>
      </c>
      <c r="I643" t="s">
        <v>198</v>
      </c>
      <c r="J643" s="12">
        <v>96</v>
      </c>
      <c r="K643" s="85">
        <v>2450.88</v>
      </c>
      <c r="L643" t="s">
        <v>190</v>
      </c>
      <c r="M643" t="s">
        <v>191</v>
      </c>
      <c r="N643" t="s">
        <v>686</v>
      </c>
    </row>
    <row r="644" spans="1:14">
      <c r="A644" s="84">
        <v>44558</v>
      </c>
      <c r="B644" t="s">
        <v>508</v>
      </c>
      <c r="C644" t="s">
        <v>853</v>
      </c>
      <c r="E644" t="s">
        <v>407</v>
      </c>
      <c r="F644" t="s">
        <v>854</v>
      </c>
      <c r="G644" t="s">
        <v>413</v>
      </c>
      <c r="H644" t="s">
        <v>486</v>
      </c>
      <c r="I644" t="s">
        <v>198</v>
      </c>
      <c r="J644" s="12">
        <v>9.73</v>
      </c>
      <c r="K644" s="85">
        <v>248.41</v>
      </c>
      <c r="L644" t="s">
        <v>190</v>
      </c>
      <c r="M644" t="s">
        <v>191</v>
      </c>
      <c r="N644" t="s">
        <v>686</v>
      </c>
    </row>
    <row r="645" spans="1:14">
      <c r="A645" s="84">
        <v>44558</v>
      </c>
      <c r="B645" t="s">
        <v>508</v>
      </c>
      <c r="C645" t="s">
        <v>853</v>
      </c>
      <c r="E645" t="s">
        <v>407</v>
      </c>
      <c r="F645" t="s">
        <v>855</v>
      </c>
      <c r="G645" t="s">
        <v>856</v>
      </c>
      <c r="H645" t="s">
        <v>486</v>
      </c>
      <c r="I645" t="s">
        <v>198</v>
      </c>
      <c r="J645" s="12">
        <v>23.5</v>
      </c>
      <c r="K645" s="85">
        <v>599.96</v>
      </c>
      <c r="L645" t="s">
        <v>190</v>
      </c>
      <c r="M645" t="s">
        <v>191</v>
      </c>
      <c r="N645" t="s">
        <v>686</v>
      </c>
    </row>
    <row r="646" spans="1:14">
      <c r="A646" s="84">
        <v>44558</v>
      </c>
      <c r="B646" t="s">
        <v>508</v>
      </c>
      <c r="C646" t="s">
        <v>853</v>
      </c>
      <c r="E646" t="s">
        <v>407</v>
      </c>
      <c r="F646" t="s">
        <v>550</v>
      </c>
      <c r="G646" t="s">
        <v>417</v>
      </c>
      <c r="H646" t="s">
        <v>486</v>
      </c>
      <c r="I646" t="s">
        <v>198</v>
      </c>
      <c r="J646" s="12">
        <v>0</v>
      </c>
      <c r="K646" s="85">
        <v>-0.01</v>
      </c>
      <c r="L646" t="s">
        <v>190</v>
      </c>
      <c r="M646" t="s">
        <v>191</v>
      </c>
      <c r="N646" t="s">
        <v>686</v>
      </c>
    </row>
    <row r="647" spans="1:14">
      <c r="A647" s="84">
        <v>44687</v>
      </c>
      <c r="B647" t="s">
        <v>508</v>
      </c>
      <c r="C647" t="s">
        <v>1201</v>
      </c>
      <c r="E647" t="s">
        <v>407</v>
      </c>
      <c r="F647" t="s">
        <v>114</v>
      </c>
      <c r="G647" t="s">
        <v>415</v>
      </c>
      <c r="H647" t="s">
        <v>486</v>
      </c>
      <c r="I647" t="s">
        <v>198</v>
      </c>
      <c r="J647" s="12">
        <v>67.92</v>
      </c>
      <c r="K647" s="85">
        <v>1734</v>
      </c>
      <c r="L647" t="s">
        <v>190</v>
      </c>
      <c r="M647" t="s">
        <v>191</v>
      </c>
      <c r="N647" t="s">
        <v>686</v>
      </c>
    </row>
    <row r="648" spans="1:14">
      <c r="A648" s="84">
        <v>44687</v>
      </c>
      <c r="B648" t="s">
        <v>508</v>
      </c>
      <c r="C648" t="s">
        <v>1201</v>
      </c>
      <c r="E648" t="s">
        <v>407</v>
      </c>
      <c r="F648" t="s">
        <v>665</v>
      </c>
      <c r="G648" t="s">
        <v>440</v>
      </c>
      <c r="H648" t="s">
        <v>486</v>
      </c>
      <c r="I648" t="s">
        <v>198</v>
      </c>
      <c r="J648" s="12">
        <v>155.55000000000001</v>
      </c>
      <c r="K648" s="85">
        <v>3971.19</v>
      </c>
      <c r="L648" t="s">
        <v>190</v>
      </c>
      <c r="M648" t="s">
        <v>191</v>
      </c>
      <c r="N648" t="s">
        <v>686</v>
      </c>
    </row>
    <row r="649" spans="1:14">
      <c r="A649" s="84">
        <v>44687</v>
      </c>
      <c r="B649" t="s">
        <v>508</v>
      </c>
      <c r="C649" t="s">
        <v>1201</v>
      </c>
      <c r="E649" t="s">
        <v>407</v>
      </c>
      <c r="F649" t="s">
        <v>792</v>
      </c>
      <c r="G649" t="s">
        <v>442</v>
      </c>
      <c r="H649" t="s">
        <v>486</v>
      </c>
      <c r="I649" t="s">
        <v>198</v>
      </c>
      <c r="J649" s="12">
        <v>12.74</v>
      </c>
      <c r="K649" s="85">
        <v>325.25</v>
      </c>
      <c r="L649" t="s">
        <v>190</v>
      </c>
      <c r="M649" t="s">
        <v>191</v>
      </c>
      <c r="N649" t="s">
        <v>686</v>
      </c>
    </row>
    <row r="650" spans="1:14">
      <c r="A650" s="84">
        <v>44687</v>
      </c>
      <c r="B650" t="s">
        <v>508</v>
      </c>
      <c r="C650" t="s">
        <v>1202</v>
      </c>
      <c r="E650" t="s">
        <v>407</v>
      </c>
      <c r="F650" t="s">
        <v>1203</v>
      </c>
      <c r="G650" t="s">
        <v>413</v>
      </c>
      <c r="H650" t="s">
        <v>486</v>
      </c>
      <c r="I650" t="s">
        <v>198</v>
      </c>
      <c r="J650" s="12">
        <v>44.64</v>
      </c>
      <c r="K650" s="85">
        <v>1139.6600000000001</v>
      </c>
      <c r="L650" t="s">
        <v>190</v>
      </c>
      <c r="M650" t="s">
        <v>191</v>
      </c>
      <c r="N650" t="s">
        <v>686</v>
      </c>
    </row>
    <row r="651" spans="1:14">
      <c r="A651" s="84">
        <v>44687</v>
      </c>
      <c r="B651" t="s">
        <v>508</v>
      </c>
      <c r="C651" t="s">
        <v>1202</v>
      </c>
      <c r="E651" t="s">
        <v>407</v>
      </c>
      <c r="F651" t="s">
        <v>855</v>
      </c>
      <c r="G651" t="s">
        <v>856</v>
      </c>
      <c r="H651" t="s">
        <v>486</v>
      </c>
      <c r="I651" t="s">
        <v>198</v>
      </c>
      <c r="J651" s="12">
        <v>27.41</v>
      </c>
      <c r="K651" s="85">
        <v>699.78</v>
      </c>
      <c r="L651" t="s">
        <v>190</v>
      </c>
      <c r="M651" t="s">
        <v>191</v>
      </c>
      <c r="N651" t="s">
        <v>686</v>
      </c>
    </row>
    <row r="652" spans="1:14">
      <c r="A652" s="84">
        <v>44687</v>
      </c>
      <c r="B652" t="s">
        <v>508</v>
      </c>
      <c r="C652" t="s">
        <v>1202</v>
      </c>
      <c r="E652" t="s">
        <v>407</v>
      </c>
      <c r="F652" t="s">
        <v>1204</v>
      </c>
      <c r="G652" t="s">
        <v>442</v>
      </c>
      <c r="H652" t="s">
        <v>486</v>
      </c>
      <c r="I652" t="s">
        <v>198</v>
      </c>
      <c r="J652" s="12">
        <v>4</v>
      </c>
      <c r="K652" s="85">
        <v>102.12</v>
      </c>
      <c r="L652" t="s">
        <v>190</v>
      </c>
      <c r="M652" t="s">
        <v>191</v>
      </c>
      <c r="N652" t="s">
        <v>686</v>
      </c>
    </row>
    <row r="653" spans="1:14">
      <c r="A653" s="84">
        <v>44687</v>
      </c>
      <c r="B653" t="s">
        <v>508</v>
      </c>
      <c r="C653" t="s">
        <v>1202</v>
      </c>
      <c r="E653" t="s">
        <v>407</v>
      </c>
      <c r="F653" t="s">
        <v>550</v>
      </c>
      <c r="G653" t="s">
        <v>413</v>
      </c>
      <c r="H653" t="s">
        <v>486</v>
      </c>
      <c r="I653" t="s">
        <v>198</v>
      </c>
      <c r="J653" s="12">
        <v>0</v>
      </c>
      <c r="K653" s="85">
        <v>-0.01</v>
      </c>
      <c r="L653" t="s">
        <v>190</v>
      </c>
      <c r="M653" t="s">
        <v>191</v>
      </c>
      <c r="N653" t="s">
        <v>686</v>
      </c>
    </row>
    <row r="654" spans="1:14">
      <c r="A654" s="84">
        <v>44740</v>
      </c>
      <c r="B654" t="s">
        <v>508</v>
      </c>
      <c r="C654" t="s">
        <v>1263</v>
      </c>
      <c r="E654" t="s">
        <v>407</v>
      </c>
      <c r="F654" t="s">
        <v>1264</v>
      </c>
      <c r="G654" t="s">
        <v>415</v>
      </c>
      <c r="H654" t="s">
        <v>486</v>
      </c>
      <c r="I654" t="s">
        <v>198</v>
      </c>
      <c r="J654" s="12">
        <v>339.24</v>
      </c>
      <c r="K654" s="85">
        <v>8660.7999999999993</v>
      </c>
      <c r="L654" t="s">
        <v>190</v>
      </c>
      <c r="M654" t="s">
        <v>191</v>
      </c>
      <c r="N654" t="s">
        <v>686</v>
      </c>
    </row>
    <row r="655" spans="1:14">
      <c r="A655" s="84">
        <v>44742</v>
      </c>
      <c r="B655" t="s">
        <v>508</v>
      </c>
      <c r="C655" t="s">
        <v>1342</v>
      </c>
      <c r="E655" t="s">
        <v>407</v>
      </c>
      <c r="F655" t="s">
        <v>1343</v>
      </c>
      <c r="G655" t="s">
        <v>415</v>
      </c>
      <c r="H655" t="s">
        <v>486</v>
      </c>
      <c r="I655" t="s">
        <v>198</v>
      </c>
      <c r="J655" s="12">
        <v>78</v>
      </c>
      <c r="K655" s="85">
        <v>1991.34</v>
      </c>
      <c r="L655" t="s">
        <v>190</v>
      </c>
      <c r="M655" t="s">
        <v>191</v>
      </c>
      <c r="N655" t="s">
        <v>686</v>
      </c>
    </row>
    <row r="656" spans="1:14">
      <c r="A656" s="84">
        <v>44742</v>
      </c>
      <c r="B656" t="s">
        <v>508</v>
      </c>
      <c r="C656" t="s">
        <v>1344</v>
      </c>
      <c r="E656" t="s">
        <v>407</v>
      </c>
      <c r="F656" t="s">
        <v>1345</v>
      </c>
      <c r="G656" t="s">
        <v>442</v>
      </c>
      <c r="H656" t="s">
        <v>486</v>
      </c>
      <c r="I656" t="s">
        <v>198</v>
      </c>
      <c r="J656" s="12">
        <v>27.04</v>
      </c>
      <c r="K656" s="85">
        <v>690.33</v>
      </c>
      <c r="L656" t="s">
        <v>190</v>
      </c>
      <c r="M656" t="s">
        <v>191</v>
      </c>
      <c r="N656" t="s">
        <v>686</v>
      </c>
    </row>
    <row r="657" spans="1:14">
      <c r="A657" s="84">
        <v>44742</v>
      </c>
      <c r="B657" t="s">
        <v>508</v>
      </c>
      <c r="C657" t="s">
        <v>1344</v>
      </c>
      <c r="E657" t="s">
        <v>407</v>
      </c>
      <c r="F657" t="s">
        <v>1346</v>
      </c>
      <c r="G657" t="s">
        <v>413</v>
      </c>
      <c r="H657" t="s">
        <v>486</v>
      </c>
      <c r="I657" t="s">
        <v>198</v>
      </c>
      <c r="J657" s="12">
        <v>48.99</v>
      </c>
      <c r="K657" s="85">
        <v>1250.71</v>
      </c>
      <c r="L657" t="s">
        <v>190</v>
      </c>
      <c r="M657" t="s">
        <v>191</v>
      </c>
      <c r="N657" t="s">
        <v>686</v>
      </c>
    </row>
    <row r="658" spans="1:14">
      <c r="A658" s="84">
        <v>44742</v>
      </c>
      <c r="B658" t="s">
        <v>508</v>
      </c>
      <c r="C658" t="s">
        <v>1344</v>
      </c>
      <c r="E658" t="s">
        <v>407</v>
      </c>
      <c r="F658" t="s">
        <v>1347</v>
      </c>
      <c r="G658" t="s">
        <v>856</v>
      </c>
      <c r="H658" t="s">
        <v>486</v>
      </c>
      <c r="I658" t="s">
        <v>198</v>
      </c>
      <c r="J658" s="12">
        <v>11.04</v>
      </c>
      <c r="K658" s="85">
        <v>281.85000000000002</v>
      </c>
      <c r="L658" t="s">
        <v>190</v>
      </c>
      <c r="M658" t="s">
        <v>191</v>
      </c>
      <c r="N658" t="s">
        <v>686</v>
      </c>
    </row>
    <row r="659" spans="1:14">
      <c r="A659" s="84">
        <v>44742</v>
      </c>
      <c r="B659" t="s">
        <v>508</v>
      </c>
      <c r="C659" t="s">
        <v>1344</v>
      </c>
      <c r="E659" t="s">
        <v>407</v>
      </c>
      <c r="F659" t="s">
        <v>1348</v>
      </c>
      <c r="G659" t="s">
        <v>413</v>
      </c>
      <c r="H659" t="s">
        <v>486</v>
      </c>
      <c r="I659" t="s">
        <v>198</v>
      </c>
      <c r="J659" s="12">
        <v>1.2</v>
      </c>
      <c r="K659" s="85">
        <v>30.64</v>
      </c>
      <c r="L659" t="s">
        <v>190</v>
      </c>
      <c r="M659" t="s">
        <v>191</v>
      </c>
      <c r="N659" t="s">
        <v>686</v>
      </c>
    </row>
    <row r="660" spans="1:14">
      <c r="A660" s="84">
        <v>44660</v>
      </c>
      <c r="B660" t="s">
        <v>412</v>
      </c>
      <c r="C660" t="s">
        <v>1118</v>
      </c>
      <c r="D660" t="s">
        <v>1119</v>
      </c>
      <c r="F660" t="s">
        <v>1120</v>
      </c>
      <c r="G660" t="s">
        <v>440</v>
      </c>
      <c r="H660" t="s">
        <v>395</v>
      </c>
      <c r="J660" s="12">
        <v>0</v>
      </c>
      <c r="K660" s="85">
        <v>9400</v>
      </c>
      <c r="L660" t="s">
        <v>190</v>
      </c>
      <c r="M660" t="s">
        <v>191</v>
      </c>
      <c r="N660" t="s">
        <v>1121</v>
      </c>
    </row>
    <row r="661" spans="1:14">
      <c r="A661" s="84">
        <v>44662</v>
      </c>
      <c r="B661" t="s">
        <v>412</v>
      </c>
      <c r="C661" t="s">
        <v>1122</v>
      </c>
      <c r="D661" t="s">
        <v>1123</v>
      </c>
      <c r="F661" t="s">
        <v>1124</v>
      </c>
      <c r="G661" t="s">
        <v>421</v>
      </c>
      <c r="H661" t="s">
        <v>395</v>
      </c>
      <c r="J661" s="12">
        <v>0</v>
      </c>
      <c r="K661" s="85">
        <v>172650</v>
      </c>
      <c r="L661" t="s">
        <v>190</v>
      </c>
      <c r="M661" t="s">
        <v>191</v>
      </c>
      <c r="N661" t="s">
        <v>1121</v>
      </c>
    </row>
    <row r="662" spans="1:14">
      <c r="A662" s="84">
        <v>44677</v>
      </c>
      <c r="B662" t="s">
        <v>508</v>
      </c>
      <c r="C662" t="s">
        <v>1167</v>
      </c>
      <c r="E662" t="s">
        <v>1168</v>
      </c>
      <c r="F662" t="s">
        <v>1169</v>
      </c>
      <c r="G662" t="s">
        <v>856</v>
      </c>
      <c r="H662" t="s">
        <v>486</v>
      </c>
      <c r="J662" s="12">
        <v>0</v>
      </c>
      <c r="K662" s="85">
        <v>1002</v>
      </c>
      <c r="L662" t="s">
        <v>190</v>
      </c>
      <c r="M662" t="s">
        <v>191</v>
      </c>
      <c r="N662" t="s">
        <v>1121</v>
      </c>
    </row>
    <row r="663" spans="1:14">
      <c r="A663" s="84">
        <v>44677</v>
      </c>
      <c r="B663" t="s">
        <v>508</v>
      </c>
      <c r="C663" t="s">
        <v>1167</v>
      </c>
      <c r="E663" t="s">
        <v>1168</v>
      </c>
      <c r="F663" t="s">
        <v>1170</v>
      </c>
      <c r="G663" t="s">
        <v>415</v>
      </c>
      <c r="H663" t="s">
        <v>486</v>
      </c>
      <c r="J663" s="12">
        <v>0</v>
      </c>
      <c r="K663" s="85">
        <v>400</v>
      </c>
      <c r="L663" t="s">
        <v>190</v>
      </c>
      <c r="M663" t="s">
        <v>191</v>
      </c>
      <c r="N663" t="s">
        <v>1121</v>
      </c>
    </row>
    <row r="664" spans="1:14">
      <c r="A664" s="84">
        <v>44408</v>
      </c>
      <c r="B664" t="s">
        <v>412</v>
      </c>
      <c r="C664" t="s">
        <v>633</v>
      </c>
      <c r="D664" t="s">
        <v>437</v>
      </c>
      <c r="F664" t="s">
        <v>634</v>
      </c>
      <c r="G664" t="s">
        <v>441</v>
      </c>
      <c r="H664" t="s">
        <v>395</v>
      </c>
      <c r="J664" s="12">
        <v>0</v>
      </c>
      <c r="K664" s="85">
        <v>68870.78</v>
      </c>
      <c r="L664" t="s">
        <v>190</v>
      </c>
      <c r="M664" t="s">
        <v>191</v>
      </c>
      <c r="N664" t="s">
        <v>6</v>
      </c>
    </row>
    <row r="665" spans="1:14">
      <c r="A665" s="84">
        <v>44742</v>
      </c>
      <c r="B665" t="s">
        <v>412</v>
      </c>
      <c r="C665" t="s">
        <v>1286</v>
      </c>
      <c r="D665" t="s">
        <v>437</v>
      </c>
      <c r="F665" t="s">
        <v>1287</v>
      </c>
      <c r="G665" t="s">
        <v>433</v>
      </c>
      <c r="H665" t="s">
        <v>395</v>
      </c>
      <c r="J665" s="12">
        <v>0</v>
      </c>
      <c r="K665" s="85">
        <v>9680</v>
      </c>
      <c r="L665" t="s">
        <v>190</v>
      </c>
      <c r="M665" t="s">
        <v>191</v>
      </c>
      <c r="N665" t="s">
        <v>6</v>
      </c>
    </row>
    <row r="666" spans="1:14">
      <c r="A666" s="84">
        <v>44385</v>
      </c>
      <c r="B666" t="s">
        <v>412</v>
      </c>
      <c r="C666" t="s">
        <v>528</v>
      </c>
      <c r="D666" t="s">
        <v>432</v>
      </c>
      <c r="F666" t="s">
        <v>529</v>
      </c>
      <c r="G666" t="s">
        <v>433</v>
      </c>
      <c r="H666" t="s">
        <v>395</v>
      </c>
      <c r="J666" s="12">
        <v>0</v>
      </c>
      <c r="K666" s="85">
        <v>6655</v>
      </c>
      <c r="L666" t="s">
        <v>190</v>
      </c>
      <c r="M666" t="s">
        <v>191</v>
      </c>
      <c r="N666" t="s">
        <v>7</v>
      </c>
    </row>
    <row r="667" spans="1:14">
      <c r="A667" s="84">
        <v>44385</v>
      </c>
      <c r="B667" t="s">
        <v>412</v>
      </c>
      <c r="C667" t="s">
        <v>528</v>
      </c>
      <c r="D667" t="s">
        <v>432</v>
      </c>
      <c r="F667" t="s">
        <v>435</v>
      </c>
      <c r="G667" t="s">
        <v>433</v>
      </c>
      <c r="H667" t="s">
        <v>395</v>
      </c>
      <c r="J667" s="12">
        <v>0</v>
      </c>
      <c r="K667" s="85">
        <v>3025</v>
      </c>
      <c r="L667" t="s">
        <v>190</v>
      </c>
      <c r="M667" t="s">
        <v>191</v>
      </c>
      <c r="N667" t="s">
        <v>7</v>
      </c>
    </row>
    <row r="668" spans="1:14">
      <c r="A668" s="84">
        <v>44416</v>
      </c>
      <c r="B668" t="s">
        <v>412</v>
      </c>
      <c r="C668" t="s">
        <v>653</v>
      </c>
      <c r="D668" t="s">
        <v>432</v>
      </c>
      <c r="F668" t="s">
        <v>529</v>
      </c>
      <c r="G668" t="s">
        <v>433</v>
      </c>
      <c r="H668" t="s">
        <v>395</v>
      </c>
      <c r="J668" s="12">
        <v>0</v>
      </c>
      <c r="K668" s="85">
        <v>6655</v>
      </c>
      <c r="N668" t="s">
        <v>7</v>
      </c>
    </row>
    <row r="669" spans="1:14">
      <c r="A669" s="84">
        <v>44416</v>
      </c>
      <c r="B669" t="s">
        <v>412</v>
      </c>
      <c r="C669" t="s">
        <v>653</v>
      </c>
      <c r="D669" t="s">
        <v>432</v>
      </c>
      <c r="F669" t="s">
        <v>654</v>
      </c>
      <c r="G669" t="s">
        <v>433</v>
      </c>
      <c r="H669" t="s">
        <v>395</v>
      </c>
      <c r="J669" s="12">
        <v>0</v>
      </c>
      <c r="K669" s="85">
        <v>3025</v>
      </c>
      <c r="N669" t="s">
        <v>7</v>
      </c>
    </row>
    <row r="670" spans="1:14">
      <c r="A670" s="84">
        <v>44446</v>
      </c>
      <c r="B670" t="s">
        <v>412</v>
      </c>
      <c r="C670" t="s">
        <v>690</v>
      </c>
      <c r="D670" t="s">
        <v>432</v>
      </c>
      <c r="F670" t="s">
        <v>434</v>
      </c>
      <c r="G670" t="s">
        <v>433</v>
      </c>
      <c r="H670" t="s">
        <v>395</v>
      </c>
      <c r="J670" s="12">
        <v>0</v>
      </c>
      <c r="K670" s="85">
        <v>6655</v>
      </c>
      <c r="N670" t="s">
        <v>7</v>
      </c>
    </row>
    <row r="671" spans="1:14">
      <c r="A671" s="84">
        <v>44446</v>
      </c>
      <c r="B671" t="s">
        <v>412</v>
      </c>
      <c r="C671" t="s">
        <v>690</v>
      </c>
      <c r="D671" t="s">
        <v>432</v>
      </c>
      <c r="F671" t="s">
        <v>435</v>
      </c>
      <c r="G671" t="s">
        <v>433</v>
      </c>
      <c r="H671" t="s">
        <v>395</v>
      </c>
      <c r="J671" s="12">
        <v>0</v>
      </c>
      <c r="K671" s="85">
        <v>3025</v>
      </c>
      <c r="N671" t="s">
        <v>7</v>
      </c>
    </row>
    <row r="672" spans="1:14">
      <c r="A672" s="84">
        <v>44477</v>
      </c>
      <c r="B672" t="s">
        <v>412</v>
      </c>
      <c r="C672" t="s">
        <v>763</v>
      </c>
      <c r="D672" t="s">
        <v>432</v>
      </c>
      <c r="F672" t="s">
        <v>764</v>
      </c>
      <c r="G672" t="s">
        <v>433</v>
      </c>
      <c r="H672" t="s">
        <v>395</v>
      </c>
      <c r="J672" s="12">
        <v>0</v>
      </c>
      <c r="K672" s="85">
        <v>9680</v>
      </c>
      <c r="N672" t="s">
        <v>7</v>
      </c>
    </row>
    <row r="673" spans="1:14">
      <c r="A673" s="84">
        <v>44508</v>
      </c>
      <c r="B673" t="s">
        <v>412</v>
      </c>
      <c r="C673" t="s">
        <v>818</v>
      </c>
      <c r="D673" t="s">
        <v>432</v>
      </c>
      <c r="F673" t="s">
        <v>819</v>
      </c>
      <c r="G673" t="s">
        <v>433</v>
      </c>
      <c r="H673" t="s">
        <v>395</v>
      </c>
      <c r="J673" s="12">
        <v>0</v>
      </c>
      <c r="K673" s="85">
        <v>6655</v>
      </c>
      <c r="N673" t="s">
        <v>7</v>
      </c>
    </row>
    <row r="674" spans="1:14">
      <c r="A674" s="84">
        <v>44508</v>
      </c>
      <c r="B674" t="s">
        <v>412</v>
      </c>
      <c r="C674" t="s">
        <v>818</v>
      </c>
      <c r="D674" t="s">
        <v>432</v>
      </c>
      <c r="F674" t="s">
        <v>820</v>
      </c>
      <c r="G674" t="s">
        <v>433</v>
      </c>
      <c r="H674" t="s">
        <v>395</v>
      </c>
      <c r="J674" s="12">
        <v>0</v>
      </c>
      <c r="K674" s="85">
        <v>3025</v>
      </c>
      <c r="N674" t="s">
        <v>7</v>
      </c>
    </row>
    <row r="675" spans="1:14">
      <c r="A675" s="84">
        <v>44538</v>
      </c>
      <c r="B675" t="s">
        <v>412</v>
      </c>
      <c r="C675" t="s">
        <v>839</v>
      </c>
      <c r="D675" t="s">
        <v>432</v>
      </c>
      <c r="F675" t="s">
        <v>819</v>
      </c>
      <c r="G675" t="s">
        <v>433</v>
      </c>
      <c r="H675" t="s">
        <v>395</v>
      </c>
      <c r="J675" s="12">
        <v>0</v>
      </c>
      <c r="K675" s="85">
        <v>6655</v>
      </c>
      <c r="N675" t="s">
        <v>7</v>
      </c>
    </row>
    <row r="676" spans="1:14">
      <c r="A676" s="84">
        <v>44538</v>
      </c>
      <c r="B676" t="s">
        <v>412</v>
      </c>
      <c r="C676" t="s">
        <v>839</v>
      </c>
      <c r="D676" t="s">
        <v>432</v>
      </c>
      <c r="F676" t="s">
        <v>820</v>
      </c>
      <c r="G676" t="s">
        <v>433</v>
      </c>
      <c r="H676" t="s">
        <v>395</v>
      </c>
      <c r="J676" s="12">
        <v>0</v>
      </c>
      <c r="K676" s="85">
        <v>3025</v>
      </c>
      <c r="N676" t="s">
        <v>7</v>
      </c>
    </row>
    <row r="677" spans="1:14">
      <c r="A677" s="84">
        <v>44569</v>
      </c>
      <c r="B677" t="s">
        <v>412</v>
      </c>
      <c r="C677" t="s">
        <v>866</v>
      </c>
      <c r="D677" t="s">
        <v>432</v>
      </c>
      <c r="F677" t="s">
        <v>529</v>
      </c>
      <c r="G677" t="s">
        <v>433</v>
      </c>
      <c r="H677" t="s">
        <v>395</v>
      </c>
      <c r="J677" s="12">
        <v>0</v>
      </c>
      <c r="K677" s="85">
        <v>7655</v>
      </c>
      <c r="N677" t="s">
        <v>7</v>
      </c>
    </row>
    <row r="678" spans="1:14">
      <c r="A678" s="84">
        <v>44569</v>
      </c>
      <c r="B678" t="s">
        <v>412</v>
      </c>
      <c r="C678" t="s">
        <v>866</v>
      </c>
      <c r="D678" t="s">
        <v>432</v>
      </c>
      <c r="F678" t="s">
        <v>867</v>
      </c>
      <c r="G678" t="s">
        <v>433</v>
      </c>
      <c r="H678" t="s">
        <v>395</v>
      </c>
      <c r="J678" s="12">
        <v>0</v>
      </c>
      <c r="K678" s="85">
        <v>3025</v>
      </c>
      <c r="N678" t="s">
        <v>7</v>
      </c>
    </row>
    <row r="679" spans="1:14">
      <c r="A679" s="84">
        <v>44600</v>
      </c>
      <c r="B679" t="s">
        <v>412</v>
      </c>
      <c r="C679" t="s">
        <v>955</v>
      </c>
      <c r="D679" t="s">
        <v>432</v>
      </c>
      <c r="F679" t="s">
        <v>956</v>
      </c>
      <c r="G679" t="s">
        <v>433</v>
      </c>
      <c r="H679" t="s">
        <v>395</v>
      </c>
      <c r="J679" s="12">
        <v>0</v>
      </c>
      <c r="K679" s="85">
        <v>7655</v>
      </c>
      <c r="N679" t="s">
        <v>7</v>
      </c>
    </row>
    <row r="680" spans="1:14">
      <c r="A680" s="84">
        <v>44600</v>
      </c>
      <c r="B680" t="s">
        <v>412</v>
      </c>
      <c r="C680" t="s">
        <v>955</v>
      </c>
      <c r="D680" t="s">
        <v>432</v>
      </c>
      <c r="F680" t="s">
        <v>957</v>
      </c>
      <c r="G680" t="s">
        <v>433</v>
      </c>
      <c r="H680" t="s">
        <v>395</v>
      </c>
      <c r="J680" s="12">
        <v>0</v>
      </c>
      <c r="K680" s="85">
        <v>3025</v>
      </c>
      <c r="N680" t="s">
        <v>7</v>
      </c>
    </row>
    <row r="681" spans="1:14">
      <c r="A681" s="84">
        <v>44628</v>
      </c>
      <c r="B681" t="s">
        <v>412</v>
      </c>
      <c r="C681" t="s">
        <v>983</v>
      </c>
      <c r="D681" t="s">
        <v>432</v>
      </c>
      <c r="F681" t="s">
        <v>984</v>
      </c>
      <c r="G681" t="s">
        <v>433</v>
      </c>
      <c r="H681" t="s">
        <v>395</v>
      </c>
      <c r="J681" s="12">
        <v>0</v>
      </c>
      <c r="K681" s="85">
        <v>7655</v>
      </c>
      <c r="N681" t="s">
        <v>7</v>
      </c>
    </row>
    <row r="682" spans="1:14">
      <c r="A682" s="84">
        <v>44628</v>
      </c>
      <c r="B682" t="s">
        <v>412</v>
      </c>
      <c r="C682" t="s">
        <v>983</v>
      </c>
      <c r="D682" t="s">
        <v>432</v>
      </c>
      <c r="F682" t="s">
        <v>985</v>
      </c>
      <c r="G682" t="s">
        <v>433</v>
      </c>
      <c r="H682" t="s">
        <v>395</v>
      </c>
      <c r="J682" s="12">
        <v>0</v>
      </c>
      <c r="K682" s="85">
        <v>3025</v>
      </c>
      <c r="N682" t="s">
        <v>7</v>
      </c>
    </row>
    <row r="683" spans="1:14">
      <c r="A683" s="84">
        <v>44659</v>
      </c>
      <c r="B683" t="s">
        <v>412</v>
      </c>
      <c r="C683" t="s">
        <v>1114</v>
      </c>
      <c r="D683" t="s">
        <v>432</v>
      </c>
      <c r="F683" t="s">
        <v>1115</v>
      </c>
      <c r="G683" t="s">
        <v>433</v>
      </c>
      <c r="H683" t="s">
        <v>395</v>
      </c>
      <c r="J683" s="12">
        <v>0</v>
      </c>
      <c r="K683" s="85">
        <v>7655</v>
      </c>
      <c r="L683" t="s">
        <v>190</v>
      </c>
      <c r="M683" t="s">
        <v>191</v>
      </c>
      <c r="N683" t="s">
        <v>7</v>
      </c>
    </row>
    <row r="684" spans="1:14">
      <c r="A684" s="84">
        <v>44689</v>
      </c>
      <c r="B684" t="s">
        <v>412</v>
      </c>
      <c r="C684" t="s">
        <v>1205</v>
      </c>
      <c r="D684" t="s">
        <v>432</v>
      </c>
      <c r="F684" t="s">
        <v>1206</v>
      </c>
      <c r="G684" t="s">
        <v>438</v>
      </c>
      <c r="H684" t="s">
        <v>395</v>
      </c>
      <c r="J684" s="12">
        <v>0</v>
      </c>
      <c r="K684" s="85">
        <v>7655</v>
      </c>
      <c r="L684" t="s">
        <v>190</v>
      </c>
      <c r="M684" t="s">
        <v>191</v>
      </c>
      <c r="N684" t="s">
        <v>7</v>
      </c>
    </row>
    <row r="685" spans="1:14">
      <c r="A685" s="84">
        <v>44720</v>
      </c>
      <c r="B685" t="s">
        <v>412</v>
      </c>
      <c r="C685" t="s">
        <v>1232</v>
      </c>
      <c r="D685" t="s">
        <v>432</v>
      </c>
      <c r="F685" t="s">
        <v>1233</v>
      </c>
      <c r="G685" t="s">
        <v>438</v>
      </c>
      <c r="H685" t="s">
        <v>395</v>
      </c>
      <c r="J685" s="12">
        <v>0</v>
      </c>
      <c r="K685" s="85">
        <v>7655</v>
      </c>
      <c r="L685" t="s">
        <v>190</v>
      </c>
      <c r="M685" t="s">
        <v>191</v>
      </c>
      <c r="N685" t="s">
        <v>7</v>
      </c>
    </row>
    <row r="686" spans="1:14">
      <c r="A686" s="84">
        <v>44742</v>
      </c>
      <c r="B686" t="s">
        <v>411</v>
      </c>
      <c r="C686" t="s">
        <v>1323</v>
      </c>
      <c r="D686" t="s">
        <v>432</v>
      </c>
      <c r="F686" t="s">
        <v>1324</v>
      </c>
      <c r="G686" t="s">
        <v>433</v>
      </c>
      <c r="H686" t="s">
        <v>1325</v>
      </c>
      <c r="J686" s="12">
        <v>0</v>
      </c>
      <c r="K686" s="85">
        <v>7655</v>
      </c>
      <c r="L686" t="s">
        <v>190</v>
      </c>
      <c r="M686" t="s">
        <v>191</v>
      </c>
      <c r="N686" t="s">
        <v>7</v>
      </c>
    </row>
    <row r="687" spans="1:14">
      <c r="A687" s="84">
        <v>44469</v>
      </c>
      <c r="B687" t="s">
        <v>412</v>
      </c>
      <c r="C687" t="s">
        <v>725</v>
      </c>
      <c r="D687" t="s">
        <v>422</v>
      </c>
      <c r="F687" t="s">
        <v>726</v>
      </c>
      <c r="G687" t="s">
        <v>423</v>
      </c>
      <c r="H687" t="s">
        <v>395</v>
      </c>
      <c r="J687" s="12">
        <v>0</v>
      </c>
      <c r="K687" s="85">
        <v>9250</v>
      </c>
      <c r="N687" t="s">
        <v>8</v>
      </c>
    </row>
    <row r="688" spans="1:14">
      <c r="A688" s="84">
        <v>44561</v>
      </c>
      <c r="B688" t="s">
        <v>412</v>
      </c>
      <c r="C688" t="s">
        <v>858</v>
      </c>
      <c r="D688" t="s">
        <v>422</v>
      </c>
      <c r="F688" t="s">
        <v>859</v>
      </c>
      <c r="G688" t="s">
        <v>423</v>
      </c>
      <c r="H688" t="s">
        <v>395</v>
      </c>
      <c r="J688" s="12">
        <v>0</v>
      </c>
      <c r="K688" s="85">
        <v>9250</v>
      </c>
      <c r="N688" t="s">
        <v>8</v>
      </c>
    </row>
    <row r="689" spans="1:14">
      <c r="A689" s="84">
        <v>44651</v>
      </c>
      <c r="B689" t="s">
        <v>412</v>
      </c>
      <c r="C689" t="s">
        <v>1054</v>
      </c>
      <c r="D689" t="s">
        <v>422</v>
      </c>
      <c r="F689" t="s">
        <v>1055</v>
      </c>
      <c r="G689" t="s">
        <v>423</v>
      </c>
      <c r="H689" t="s">
        <v>395</v>
      </c>
      <c r="J689" s="12">
        <v>0</v>
      </c>
      <c r="K689" s="85">
        <v>9250</v>
      </c>
      <c r="L689" t="s">
        <v>190</v>
      </c>
      <c r="M689" t="s">
        <v>191</v>
      </c>
      <c r="N689" t="s">
        <v>8</v>
      </c>
    </row>
    <row r="690" spans="1:14">
      <c r="A690" s="84">
        <v>44742</v>
      </c>
      <c r="B690" t="s">
        <v>412</v>
      </c>
      <c r="C690" t="s">
        <v>1288</v>
      </c>
      <c r="D690" t="s">
        <v>422</v>
      </c>
      <c r="F690" t="s">
        <v>1289</v>
      </c>
      <c r="G690" t="s">
        <v>423</v>
      </c>
      <c r="H690" t="s">
        <v>395</v>
      </c>
      <c r="J690" s="12">
        <v>0</v>
      </c>
      <c r="K690" s="85">
        <v>9250</v>
      </c>
      <c r="L690" t="s">
        <v>190</v>
      </c>
      <c r="M690" t="s">
        <v>191</v>
      </c>
      <c r="N690" t="s">
        <v>8</v>
      </c>
    </row>
    <row r="691" spans="1:14">
      <c r="A691" s="84">
        <v>44414</v>
      </c>
      <c r="B691" t="s">
        <v>412</v>
      </c>
      <c r="C691" t="s">
        <v>643</v>
      </c>
      <c r="D691" t="s">
        <v>422</v>
      </c>
      <c r="F691" t="s">
        <v>644</v>
      </c>
      <c r="G691" t="s">
        <v>423</v>
      </c>
      <c r="H691" t="s">
        <v>395</v>
      </c>
      <c r="J691" s="12">
        <v>0</v>
      </c>
      <c r="K691" s="85">
        <v>2704.35</v>
      </c>
      <c r="L691" t="s">
        <v>190</v>
      </c>
      <c r="M691" t="s">
        <v>191</v>
      </c>
      <c r="N691" t="s">
        <v>9</v>
      </c>
    </row>
    <row r="692" spans="1:14">
      <c r="A692" s="84">
        <v>44414</v>
      </c>
      <c r="B692" t="s">
        <v>412</v>
      </c>
      <c r="C692" t="s">
        <v>643</v>
      </c>
      <c r="D692" t="s">
        <v>422</v>
      </c>
      <c r="F692" t="s">
        <v>645</v>
      </c>
      <c r="G692" t="s">
        <v>423</v>
      </c>
      <c r="H692" t="s">
        <v>395</v>
      </c>
      <c r="J692" s="12">
        <v>0</v>
      </c>
      <c r="K692" s="85">
        <v>907.5</v>
      </c>
      <c r="L692" t="s">
        <v>190</v>
      </c>
      <c r="M692" t="s">
        <v>191</v>
      </c>
      <c r="N692" t="s">
        <v>9</v>
      </c>
    </row>
    <row r="693" spans="1:14">
      <c r="A693" s="84">
        <v>44473</v>
      </c>
      <c r="B693" t="s">
        <v>412</v>
      </c>
      <c r="C693" t="s">
        <v>760</v>
      </c>
      <c r="D693" t="s">
        <v>422</v>
      </c>
      <c r="F693" t="s">
        <v>761</v>
      </c>
      <c r="G693" t="s">
        <v>423</v>
      </c>
      <c r="H693" t="s">
        <v>395</v>
      </c>
      <c r="J693" s="12">
        <v>0</v>
      </c>
      <c r="K693" s="85">
        <v>2704</v>
      </c>
      <c r="N693" t="s">
        <v>9</v>
      </c>
    </row>
    <row r="694" spans="1:14">
      <c r="A694" s="84">
        <v>44572</v>
      </c>
      <c r="B694" t="s">
        <v>412</v>
      </c>
      <c r="C694" t="s">
        <v>868</v>
      </c>
      <c r="D694" t="s">
        <v>422</v>
      </c>
      <c r="F694" t="s">
        <v>869</v>
      </c>
      <c r="G694" t="s">
        <v>423</v>
      </c>
      <c r="H694" t="s">
        <v>395</v>
      </c>
      <c r="J694" s="12">
        <v>0</v>
      </c>
      <c r="K694" s="85">
        <v>2704</v>
      </c>
      <c r="N694" t="s">
        <v>9</v>
      </c>
    </row>
    <row r="695" spans="1:14">
      <c r="A695" s="84">
        <v>44662</v>
      </c>
      <c r="B695" t="s">
        <v>412</v>
      </c>
      <c r="C695" t="s">
        <v>1125</v>
      </c>
      <c r="D695" t="s">
        <v>422</v>
      </c>
      <c r="F695" t="s">
        <v>1126</v>
      </c>
      <c r="G695" t="s">
        <v>423</v>
      </c>
      <c r="H695" t="s">
        <v>395</v>
      </c>
      <c r="J695" s="12">
        <v>0</v>
      </c>
      <c r="K695" s="85">
        <v>2704</v>
      </c>
      <c r="N695" t="s">
        <v>9</v>
      </c>
    </row>
    <row r="696" spans="1:14">
      <c r="A696" s="84">
        <v>44418</v>
      </c>
      <c r="B696" t="s">
        <v>412</v>
      </c>
      <c r="C696" t="s">
        <v>655</v>
      </c>
      <c r="D696" t="s">
        <v>656</v>
      </c>
      <c r="F696" t="s">
        <v>657</v>
      </c>
      <c r="G696" t="s">
        <v>507</v>
      </c>
      <c r="H696" t="s">
        <v>395</v>
      </c>
      <c r="J696" s="12">
        <v>0</v>
      </c>
      <c r="K696" s="85">
        <v>4597</v>
      </c>
      <c r="N696" t="s">
        <v>116</v>
      </c>
    </row>
    <row r="697" spans="1:14">
      <c r="A697" s="84">
        <v>44672</v>
      </c>
      <c r="B697" t="s">
        <v>508</v>
      </c>
      <c r="C697" t="s">
        <v>1163</v>
      </c>
      <c r="E697" t="s">
        <v>398</v>
      </c>
      <c r="F697" t="s">
        <v>1164</v>
      </c>
      <c r="G697" t="s">
        <v>440</v>
      </c>
      <c r="H697" t="s">
        <v>486</v>
      </c>
      <c r="I697" t="s">
        <v>198</v>
      </c>
      <c r="J697" s="12">
        <v>115.58</v>
      </c>
      <c r="K697" s="85">
        <v>2950.76</v>
      </c>
      <c r="L697" t="s">
        <v>190</v>
      </c>
      <c r="M697" t="s">
        <v>191</v>
      </c>
      <c r="N697" t="s">
        <v>1165</v>
      </c>
    </row>
    <row r="698" spans="1:14">
      <c r="A698" s="84">
        <v>44740</v>
      </c>
      <c r="B698" t="s">
        <v>508</v>
      </c>
      <c r="C698" t="s">
        <v>1257</v>
      </c>
      <c r="E698" t="s">
        <v>1258</v>
      </c>
      <c r="F698" t="s">
        <v>1259</v>
      </c>
      <c r="G698" t="s">
        <v>415</v>
      </c>
      <c r="H698" t="s">
        <v>486</v>
      </c>
      <c r="I698" t="s">
        <v>198</v>
      </c>
      <c r="J698" s="12">
        <v>108.57</v>
      </c>
      <c r="K698" s="85">
        <v>2771.79</v>
      </c>
      <c r="L698" t="s">
        <v>190</v>
      </c>
      <c r="M698" t="s">
        <v>191</v>
      </c>
      <c r="N698" t="s">
        <v>1260</v>
      </c>
    </row>
    <row r="699" spans="1:14">
      <c r="A699" s="84">
        <v>44740</v>
      </c>
      <c r="B699" t="s">
        <v>508</v>
      </c>
      <c r="C699" t="s">
        <v>1265</v>
      </c>
      <c r="E699" t="s">
        <v>1266</v>
      </c>
      <c r="F699" t="s">
        <v>1267</v>
      </c>
      <c r="G699" t="s">
        <v>415</v>
      </c>
      <c r="H699" t="s">
        <v>486</v>
      </c>
      <c r="J699" s="12">
        <v>0</v>
      </c>
      <c r="K699" s="85">
        <v>5304</v>
      </c>
      <c r="L699" t="s">
        <v>190</v>
      </c>
      <c r="M699" t="s">
        <v>191</v>
      </c>
      <c r="N699" t="s">
        <v>1260</v>
      </c>
    </row>
    <row r="700" spans="1:14">
      <c r="A700" s="84">
        <v>44740</v>
      </c>
      <c r="B700" t="s">
        <v>508</v>
      </c>
      <c r="C700" t="s">
        <v>1268</v>
      </c>
      <c r="E700" t="s">
        <v>477</v>
      </c>
      <c r="F700" t="s">
        <v>1269</v>
      </c>
      <c r="G700" t="s">
        <v>415</v>
      </c>
      <c r="H700" t="s">
        <v>486</v>
      </c>
      <c r="I700" t="s">
        <v>198</v>
      </c>
      <c r="J700" s="12">
        <v>178.81</v>
      </c>
      <c r="K700" s="85">
        <v>4565.0200000000004</v>
      </c>
      <c r="L700" t="s">
        <v>190</v>
      </c>
      <c r="M700" t="s">
        <v>191</v>
      </c>
      <c r="N700" t="s">
        <v>1260</v>
      </c>
    </row>
    <row r="701" spans="1:14">
      <c r="A701" s="84">
        <v>44550</v>
      </c>
      <c r="B701" t="s">
        <v>412</v>
      </c>
      <c r="C701" t="s">
        <v>843</v>
      </c>
      <c r="D701" t="s">
        <v>402</v>
      </c>
      <c r="F701" t="s">
        <v>844</v>
      </c>
      <c r="G701" t="s">
        <v>417</v>
      </c>
      <c r="H701" t="s">
        <v>395</v>
      </c>
      <c r="I701" t="s">
        <v>198</v>
      </c>
      <c r="J701" s="12">
        <v>339.6</v>
      </c>
      <c r="K701" s="85">
        <v>8669.99</v>
      </c>
      <c r="L701" t="s">
        <v>190</v>
      </c>
      <c r="M701" t="s">
        <v>191</v>
      </c>
      <c r="N701" t="s">
        <v>113</v>
      </c>
    </row>
    <row r="702" spans="1:14">
      <c r="A702" s="84">
        <v>44398</v>
      </c>
      <c r="B702" t="s">
        <v>187</v>
      </c>
      <c r="C702" t="s">
        <v>544</v>
      </c>
      <c r="F702" t="s">
        <v>545</v>
      </c>
      <c r="G702" t="s">
        <v>487</v>
      </c>
      <c r="H702" t="s">
        <v>188</v>
      </c>
      <c r="J702" s="12">
        <v>0</v>
      </c>
      <c r="K702" s="85">
        <v>250</v>
      </c>
      <c r="L702" t="s">
        <v>190</v>
      </c>
      <c r="M702" t="s">
        <v>191</v>
      </c>
      <c r="N702" t="s">
        <v>10</v>
      </c>
    </row>
    <row r="703" spans="1:14">
      <c r="A703" s="84">
        <v>44408</v>
      </c>
      <c r="B703" t="s">
        <v>187</v>
      </c>
      <c r="C703" t="s">
        <v>636</v>
      </c>
      <c r="F703" t="s">
        <v>545</v>
      </c>
      <c r="G703" t="s">
        <v>487</v>
      </c>
      <c r="H703" t="s">
        <v>188</v>
      </c>
      <c r="J703" s="12">
        <v>0</v>
      </c>
      <c r="K703" s="85">
        <v>100</v>
      </c>
      <c r="L703" t="s">
        <v>190</v>
      </c>
      <c r="M703" t="s">
        <v>191</v>
      </c>
      <c r="N703" t="s">
        <v>10</v>
      </c>
    </row>
    <row r="704" spans="1:14">
      <c r="A704" s="84">
        <v>44408</v>
      </c>
      <c r="B704" t="s">
        <v>187</v>
      </c>
      <c r="C704" t="s">
        <v>637</v>
      </c>
      <c r="F704" t="s">
        <v>545</v>
      </c>
      <c r="G704" t="s">
        <v>487</v>
      </c>
      <c r="H704" t="s">
        <v>188</v>
      </c>
      <c r="J704" s="12">
        <v>0</v>
      </c>
      <c r="K704" s="85">
        <v>95</v>
      </c>
      <c r="L704" t="s">
        <v>190</v>
      </c>
      <c r="M704" t="s">
        <v>191</v>
      </c>
      <c r="N704" t="s">
        <v>10</v>
      </c>
    </row>
    <row r="705" spans="1:14">
      <c r="A705" s="84">
        <v>44408</v>
      </c>
      <c r="B705" t="s">
        <v>187</v>
      </c>
      <c r="C705" t="s">
        <v>453</v>
      </c>
      <c r="F705" t="s">
        <v>545</v>
      </c>
      <c r="G705" t="s">
        <v>487</v>
      </c>
      <c r="H705" t="s">
        <v>197</v>
      </c>
      <c r="I705" t="s">
        <v>198</v>
      </c>
      <c r="J705" s="12">
        <v>1</v>
      </c>
      <c r="K705" s="85">
        <v>25.53</v>
      </c>
      <c r="L705" t="s">
        <v>190</v>
      </c>
      <c r="M705" t="s">
        <v>191</v>
      </c>
      <c r="N705" t="s">
        <v>10</v>
      </c>
    </row>
    <row r="706" spans="1:14">
      <c r="A706" s="84">
        <v>44408</v>
      </c>
      <c r="B706" t="s">
        <v>187</v>
      </c>
      <c r="C706" t="s">
        <v>641</v>
      </c>
      <c r="F706" t="s">
        <v>545</v>
      </c>
      <c r="G706" t="s">
        <v>487</v>
      </c>
      <c r="H706" t="s">
        <v>197</v>
      </c>
      <c r="I706" t="s">
        <v>198</v>
      </c>
      <c r="J706" s="12">
        <v>5.4</v>
      </c>
      <c r="K706" s="85">
        <v>137.86000000000001</v>
      </c>
      <c r="L706" t="s">
        <v>190</v>
      </c>
      <c r="M706" t="s">
        <v>191</v>
      </c>
      <c r="N706" t="s">
        <v>10</v>
      </c>
    </row>
    <row r="707" spans="1:14">
      <c r="A707" s="84">
        <v>44436</v>
      </c>
      <c r="B707" t="s">
        <v>187</v>
      </c>
      <c r="C707" t="s">
        <v>674</v>
      </c>
      <c r="F707" t="s">
        <v>545</v>
      </c>
      <c r="G707" t="s">
        <v>487</v>
      </c>
      <c r="H707" t="s">
        <v>188</v>
      </c>
      <c r="J707" s="12">
        <v>0</v>
      </c>
      <c r="K707" s="85">
        <v>160</v>
      </c>
      <c r="L707" t="s">
        <v>190</v>
      </c>
      <c r="M707" t="s">
        <v>191</v>
      </c>
      <c r="N707" t="s">
        <v>10</v>
      </c>
    </row>
    <row r="708" spans="1:14">
      <c r="A708" s="84">
        <v>44436</v>
      </c>
      <c r="B708" t="s">
        <v>187</v>
      </c>
      <c r="C708" t="s">
        <v>511</v>
      </c>
      <c r="F708" t="s">
        <v>545</v>
      </c>
      <c r="G708" t="s">
        <v>487</v>
      </c>
      <c r="H708" t="s">
        <v>201</v>
      </c>
      <c r="J708" s="12">
        <v>0</v>
      </c>
      <c r="K708" s="85">
        <v>5</v>
      </c>
      <c r="L708" t="s">
        <v>190</v>
      </c>
      <c r="M708" t="s">
        <v>191</v>
      </c>
      <c r="N708" t="s">
        <v>10</v>
      </c>
    </row>
    <row r="709" spans="1:14">
      <c r="A709" s="84">
        <v>44439</v>
      </c>
      <c r="B709" t="s">
        <v>187</v>
      </c>
      <c r="C709" t="s">
        <v>678</v>
      </c>
      <c r="F709" t="s">
        <v>545</v>
      </c>
      <c r="G709" t="s">
        <v>487</v>
      </c>
      <c r="H709" t="s">
        <v>188</v>
      </c>
      <c r="J709" s="12">
        <v>0</v>
      </c>
      <c r="K709" s="85">
        <v>100</v>
      </c>
      <c r="L709" t="s">
        <v>190</v>
      </c>
      <c r="M709" t="s">
        <v>191</v>
      </c>
      <c r="N709" t="s">
        <v>10</v>
      </c>
    </row>
    <row r="710" spans="1:14">
      <c r="A710" s="84">
        <v>44439</v>
      </c>
      <c r="B710" t="s">
        <v>187</v>
      </c>
      <c r="C710" t="s">
        <v>497</v>
      </c>
      <c r="F710" t="s">
        <v>545</v>
      </c>
      <c r="G710" t="s">
        <v>487</v>
      </c>
      <c r="H710" t="s">
        <v>197</v>
      </c>
      <c r="I710" t="s">
        <v>198</v>
      </c>
      <c r="J710" s="12">
        <v>1</v>
      </c>
      <c r="K710" s="85">
        <v>25.53</v>
      </c>
      <c r="L710" t="s">
        <v>190</v>
      </c>
      <c r="M710" t="s">
        <v>191</v>
      </c>
      <c r="N710" t="s">
        <v>10</v>
      </c>
    </row>
    <row r="711" spans="1:14">
      <c r="A711" s="84">
        <v>44439</v>
      </c>
      <c r="B711" t="s">
        <v>187</v>
      </c>
      <c r="C711" t="s">
        <v>681</v>
      </c>
      <c r="F711" t="s">
        <v>545</v>
      </c>
      <c r="G711" t="s">
        <v>487</v>
      </c>
      <c r="H711" t="s">
        <v>197</v>
      </c>
      <c r="I711" t="s">
        <v>198</v>
      </c>
      <c r="J711" s="12">
        <v>5.2</v>
      </c>
      <c r="K711" s="85">
        <v>132.76</v>
      </c>
      <c r="L711" t="s">
        <v>190</v>
      </c>
      <c r="M711" t="s">
        <v>191</v>
      </c>
      <c r="N711" t="s">
        <v>10</v>
      </c>
    </row>
    <row r="712" spans="1:14">
      <c r="A712" s="84">
        <v>44464</v>
      </c>
      <c r="B712" t="s">
        <v>187</v>
      </c>
      <c r="C712" t="s">
        <v>708</v>
      </c>
      <c r="F712" t="s">
        <v>545</v>
      </c>
      <c r="G712" t="s">
        <v>487</v>
      </c>
      <c r="H712" t="s">
        <v>188</v>
      </c>
      <c r="J712" s="12">
        <v>0</v>
      </c>
      <c r="K712" s="85">
        <v>75</v>
      </c>
      <c r="L712" t="s">
        <v>190</v>
      </c>
      <c r="M712" t="s">
        <v>191</v>
      </c>
      <c r="N712" t="s">
        <v>10</v>
      </c>
    </row>
    <row r="713" spans="1:14">
      <c r="A713" s="84">
        <v>44464</v>
      </c>
      <c r="B713" t="s">
        <v>187</v>
      </c>
      <c r="C713" t="s">
        <v>203</v>
      </c>
      <c r="F713" t="s">
        <v>545</v>
      </c>
      <c r="G713" t="s">
        <v>487</v>
      </c>
      <c r="H713" t="s">
        <v>201</v>
      </c>
      <c r="J713" s="12">
        <v>0</v>
      </c>
      <c r="K713" s="85">
        <v>30</v>
      </c>
      <c r="L713" t="s">
        <v>190</v>
      </c>
      <c r="M713" t="s">
        <v>191</v>
      </c>
      <c r="N713" t="s">
        <v>10</v>
      </c>
    </row>
    <row r="714" spans="1:14">
      <c r="A714" s="84">
        <v>44469</v>
      </c>
      <c r="B714" t="s">
        <v>187</v>
      </c>
      <c r="C714" t="s">
        <v>732</v>
      </c>
      <c r="F714" t="s">
        <v>545</v>
      </c>
      <c r="G714" t="s">
        <v>487</v>
      </c>
      <c r="H714" t="s">
        <v>188</v>
      </c>
      <c r="J714" s="12">
        <v>0</v>
      </c>
      <c r="K714" s="85">
        <v>100</v>
      </c>
      <c r="L714" t="s">
        <v>190</v>
      </c>
      <c r="M714" t="s">
        <v>191</v>
      </c>
      <c r="N714" t="s">
        <v>10</v>
      </c>
    </row>
    <row r="715" spans="1:14">
      <c r="A715" s="84">
        <v>44469</v>
      </c>
      <c r="B715" t="s">
        <v>187</v>
      </c>
      <c r="C715" t="s">
        <v>756</v>
      </c>
      <c r="F715" t="s">
        <v>545</v>
      </c>
      <c r="G715" t="s">
        <v>487</v>
      </c>
      <c r="H715" t="s">
        <v>197</v>
      </c>
      <c r="I715" t="s">
        <v>198</v>
      </c>
      <c r="J715" s="12">
        <v>1</v>
      </c>
      <c r="K715" s="85">
        <v>25.53</v>
      </c>
      <c r="L715" t="s">
        <v>190</v>
      </c>
      <c r="M715" t="s">
        <v>191</v>
      </c>
      <c r="N715" t="s">
        <v>10</v>
      </c>
    </row>
    <row r="716" spans="1:14">
      <c r="A716" s="84">
        <v>44469</v>
      </c>
      <c r="B716" t="s">
        <v>187</v>
      </c>
      <c r="C716" t="s">
        <v>757</v>
      </c>
      <c r="F716" t="s">
        <v>545</v>
      </c>
      <c r="G716" t="s">
        <v>487</v>
      </c>
      <c r="H716" t="s">
        <v>197</v>
      </c>
      <c r="I716" t="s">
        <v>198</v>
      </c>
      <c r="J716" s="12">
        <v>5.2</v>
      </c>
      <c r="K716" s="85">
        <v>132.76</v>
      </c>
      <c r="L716" t="s">
        <v>190</v>
      </c>
      <c r="M716" t="s">
        <v>191</v>
      </c>
      <c r="N716" t="s">
        <v>10</v>
      </c>
    </row>
    <row r="717" spans="1:14">
      <c r="A717" s="84">
        <v>44499</v>
      </c>
      <c r="B717" t="s">
        <v>187</v>
      </c>
      <c r="C717" t="s">
        <v>802</v>
      </c>
      <c r="F717" t="s">
        <v>545</v>
      </c>
      <c r="G717" t="s">
        <v>487</v>
      </c>
      <c r="H717" t="s">
        <v>188</v>
      </c>
      <c r="J717" s="12">
        <v>0</v>
      </c>
      <c r="K717" s="85">
        <v>75</v>
      </c>
      <c r="L717" t="s">
        <v>190</v>
      </c>
      <c r="M717" t="s">
        <v>191</v>
      </c>
      <c r="N717" t="s">
        <v>10</v>
      </c>
    </row>
    <row r="718" spans="1:14">
      <c r="A718" s="84">
        <v>44500</v>
      </c>
      <c r="B718" t="s">
        <v>187</v>
      </c>
      <c r="C718" t="s">
        <v>489</v>
      </c>
      <c r="F718" t="s">
        <v>545</v>
      </c>
      <c r="G718" t="s">
        <v>487</v>
      </c>
      <c r="H718" t="s">
        <v>188</v>
      </c>
      <c r="J718" s="12">
        <v>0</v>
      </c>
      <c r="K718" s="85">
        <v>100</v>
      </c>
      <c r="L718" t="s">
        <v>190</v>
      </c>
      <c r="M718" t="s">
        <v>191</v>
      </c>
      <c r="N718" t="s">
        <v>10</v>
      </c>
    </row>
    <row r="719" spans="1:14">
      <c r="A719" s="84">
        <v>44500</v>
      </c>
      <c r="B719" t="s">
        <v>187</v>
      </c>
      <c r="C719" t="s">
        <v>344</v>
      </c>
      <c r="F719" t="s">
        <v>545</v>
      </c>
      <c r="G719" t="s">
        <v>487</v>
      </c>
      <c r="H719" t="s">
        <v>197</v>
      </c>
      <c r="I719" t="s">
        <v>198</v>
      </c>
      <c r="J719" s="12">
        <v>1</v>
      </c>
      <c r="K719" s="85">
        <v>25.53</v>
      </c>
      <c r="L719" t="s">
        <v>190</v>
      </c>
      <c r="M719" t="s">
        <v>191</v>
      </c>
      <c r="N719" t="s">
        <v>10</v>
      </c>
    </row>
    <row r="720" spans="1:14">
      <c r="A720" s="84">
        <v>44500</v>
      </c>
      <c r="B720" t="s">
        <v>187</v>
      </c>
      <c r="C720" t="s">
        <v>498</v>
      </c>
      <c r="F720" t="s">
        <v>545</v>
      </c>
      <c r="G720" t="s">
        <v>487</v>
      </c>
      <c r="H720" t="s">
        <v>197</v>
      </c>
      <c r="I720" t="s">
        <v>198</v>
      </c>
      <c r="J720" s="12">
        <v>2</v>
      </c>
      <c r="K720" s="85">
        <v>51.06</v>
      </c>
      <c r="L720" t="s">
        <v>190</v>
      </c>
      <c r="M720" t="s">
        <v>191</v>
      </c>
      <c r="N720" t="s">
        <v>10</v>
      </c>
    </row>
    <row r="721" spans="1:14">
      <c r="A721" s="84">
        <v>44527</v>
      </c>
      <c r="B721" t="s">
        <v>187</v>
      </c>
      <c r="C721" t="s">
        <v>230</v>
      </c>
      <c r="F721" t="s">
        <v>545</v>
      </c>
      <c r="G721" t="s">
        <v>487</v>
      </c>
      <c r="H721" t="s">
        <v>227</v>
      </c>
      <c r="J721" s="12">
        <v>0</v>
      </c>
      <c r="K721" s="85">
        <v>5</v>
      </c>
      <c r="L721" t="s">
        <v>190</v>
      </c>
      <c r="M721" t="s">
        <v>191</v>
      </c>
      <c r="N721" t="s">
        <v>10</v>
      </c>
    </row>
    <row r="722" spans="1:14">
      <c r="A722" s="84">
        <v>44527</v>
      </c>
      <c r="B722" t="s">
        <v>187</v>
      </c>
      <c r="C722" t="s">
        <v>829</v>
      </c>
      <c r="F722" t="s">
        <v>545</v>
      </c>
      <c r="G722" t="s">
        <v>487</v>
      </c>
      <c r="H722" t="s">
        <v>188</v>
      </c>
      <c r="J722" s="12">
        <v>0</v>
      </c>
      <c r="K722" s="85">
        <v>75</v>
      </c>
      <c r="L722" t="s">
        <v>190</v>
      </c>
      <c r="M722" t="s">
        <v>191</v>
      </c>
      <c r="N722" t="s">
        <v>10</v>
      </c>
    </row>
    <row r="723" spans="1:14">
      <c r="A723" s="84">
        <v>44530</v>
      </c>
      <c r="B723" t="s">
        <v>187</v>
      </c>
      <c r="C723" t="s">
        <v>835</v>
      </c>
      <c r="F723" t="s">
        <v>545</v>
      </c>
      <c r="G723" t="s">
        <v>487</v>
      </c>
      <c r="H723" t="s">
        <v>188</v>
      </c>
      <c r="J723" s="12">
        <v>0</v>
      </c>
      <c r="K723" s="85">
        <v>100</v>
      </c>
      <c r="L723" t="s">
        <v>190</v>
      </c>
      <c r="M723" t="s">
        <v>191</v>
      </c>
      <c r="N723" t="s">
        <v>10</v>
      </c>
    </row>
    <row r="724" spans="1:14">
      <c r="A724" s="84">
        <v>44530</v>
      </c>
      <c r="B724" t="s">
        <v>187</v>
      </c>
      <c r="C724" t="s">
        <v>499</v>
      </c>
      <c r="F724" t="s">
        <v>545</v>
      </c>
      <c r="G724" t="s">
        <v>487</v>
      </c>
      <c r="H724" t="s">
        <v>197</v>
      </c>
      <c r="I724" t="s">
        <v>198</v>
      </c>
      <c r="J724" s="12">
        <v>1</v>
      </c>
      <c r="K724" s="85">
        <v>25.53</v>
      </c>
      <c r="L724" t="s">
        <v>190</v>
      </c>
      <c r="M724" t="s">
        <v>191</v>
      </c>
      <c r="N724" t="s">
        <v>10</v>
      </c>
    </row>
    <row r="725" spans="1:14">
      <c r="A725" s="84">
        <v>44530</v>
      </c>
      <c r="B725" t="s">
        <v>187</v>
      </c>
      <c r="C725" t="s">
        <v>838</v>
      </c>
      <c r="F725" t="s">
        <v>545</v>
      </c>
      <c r="G725" t="s">
        <v>487</v>
      </c>
      <c r="H725" t="s">
        <v>197</v>
      </c>
      <c r="I725" t="s">
        <v>198</v>
      </c>
      <c r="J725" s="12">
        <v>2.8</v>
      </c>
      <c r="K725" s="85">
        <v>71.48</v>
      </c>
      <c r="L725" t="s">
        <v>190</v>
      </c>
      <c r="M725" t="s">
        <v>191</v>
      </c>
      <c r="N725" t="s">
        <v>10</v>
      </c>
    </row>
    <row r="726" spans="1:14">
      <c r="A726" s="84">
        <v>44555</v>
      </c>
      <c r="B726" t="s">
        <v>187</v>
      </c>
      <c r="C726" t="s">
        <v>850</v>
      </c>
      <c r="F726" t="s">
        <v>545</v>
      </c>
      <c r="G726" t="s">
        <v>487</v>
      </c>
      <c r="H726" t="s">
        <v>188</v>
      </c>
      <c r="J726" s="12">
        <v>0</v>
      </c>
      <c r="K726" s="85">
        <v>25</v>
      </c>
      <c r="L726" t="s">
        <v>190</v>
      </c>
      <c r="M726" t="s">
        <v>191</v>
      </c>
      <c r="N726" t="s">
        <v>10</v>
      </c>
    </row>
    <row r="727" spans="1:14">
      <c r="A727" s="84">
        <v>44561</v>
      </c>
      <c r="B727" t="s">
        <v>187</v>
      </c>
      <c r="C727" t="s">
        <v>861</v>
      </c>
      <c r="F727" t="s">
        <v>545</v>
      </c>
      <c r="G727" t="s">
        <v>487</v>
      </c>
      <c r="H727" t="s">
        <v>188</v>
      </c>
      <c r="J727" s="12">
        <v>0</v>
      </c>
      <c r="K727" s="85">
        <v>100</v>
      </c>
      <c r="L727" t="s">
        <v>190</v>
      </c>
      <c r="M727" t="s">
        <v>191</v>
      </c>
      <c r="N727" t="s">
        <v>10</v>
      </c>
    </row>
    <row r="728" spans="1:14">
      <c r="A728" s="84">
        <v>44561</v>
      </c>
      <c r="B728" t="s">
        <v>187</v>
      </c>
      <c r="C728" t="s">
        <v>864</v>
      </c>
      <c r="F728" t="s">
        <v>545</v>
      </c>
      <c r="G728" t="s">
        <v>487</v>
      </c>
      <c r="H728" t="s">
        <v>197</v>
      </c>
      <c r="I728" t="s">
        <v>198</v>
      </c>
      <c r="J728" s="12">
        <v>1</v>
      </c>
      <c r="K728" s="85">
        <v>25.53</v>
      </c>
      <c r="L728" t="s">
        <v>190</v>
      </c>
      <c r="M728" t="s">
        <v>191</v>
      </c>
      <c r="N728" t="s">
        <v>10</v>
      </c>
    </row>
    <row r="729" spans="1:14">
      <c r="A729" s="84">
        <v>44561</v>
      </c>
      <c r="B729" t="s">
        <v>187</v>
      </c>
      <c r="C729" t="s">
        <v>865</v>
      </c>
      <c r="F729" t="s">
        <v>545</v>
      </c>
      <c r="G729" t="s">
        <v>487</v>
      </c>
      <c r="H729" t="s">
        <v>197</v>
      </c>
      <c r="I729" t="s">
        <v>198</v>
      </c>
      <c r="J729" s="12">
        <v>2.6</v>
      </c>
      <c r="K729" s="85">
        <v>66.38</v>
      </c>
      <c r="L729" t="s">
        <v>190</v>
      </c>
      <c r="M729" t="s">
        <v>191</v>
      </c>
      <c r="N729" t="s">
        <v>10</v>
      </c>
    </row>
    <row r="730" spans="1:14">
      <c r="A730" s="84">
        <v>44590</v>
      </c>
      <c r="B730" t="s">
        <v>187</v>
      </c>
      <c r="C730" t="s">
        <v>872</v>
      </c>
      <c r="F730" t="s">
        <v>545</v>
      </c>
      <c r="G730" t="s">
        <v>487</v>
      </c>
      <c r="H730" t="s">
        <v>188</v>
      </c>
      <c r="J730" s="12">
        <v>0</v>
      </c>
      <c r="K730" s="85">
        <v>30</v>
      </c>
      <c r="L730" t="s">
        <v>190</v>
      </c>
      <c r="M730" t="s">
        <v>191</v>
      </c>
      <c r="N730" t="s">
        <v>10</v>
      </c>
    </row>
    <row r="731" spans="1:14">
      <c r="A731" s="84">
        <v>44592</v>
      </c>
      <c r="B731" t="s">
        <v>187</v>
      </c>
      <c r="C731" t="s">
        <v>876</v>
      </c>
      <c r="F731" t="s">
        <v>545</v>
      </c>
      <c r="G731" t="s">
        <v>487</v>
      </c>
      <c r="H731" t="s">
        <v>188</v>
      </c>
      <c r="J731" s="12">
        <v>0</v>
      </c>
      <c r="K731" s="85">
        <v>100</v>
      </c>
      <c r="L731" t="s">
        <v>190</v>
      </c>
      <c r="M731" t="s">
        <v>191</v>
      </c>
      <c r="N731" t="s">
        <v>10</v>
      </c>
    </row>
    <row r="732" spans="1:14">
      <c r="A732" s="84">
        <v>44592</v>
      </c>
      <c r="B732" t="s">
        <v>187</v>
      </c>
      <c r="C732" t="s">
        <v>401</v>
      </c>
      <c r="F732" t="s">
        <v>545</v>
      </c>
      <c r="G732" t="s">
        <v>487</v>
      </c>
      <c r="H732" t="s">
        <v>197</v>
      </c>
      <c r="I732" t="s">
        <v>198</v>
      </c>
      <c r="J732" s="12">
        <v>1</v>
      </c>
      <c r="K732" s="85">
        <v>25.53</v>
      </c>
      <c r="L732" t="s">
        <v>190</v>
      </c>
      <c r="M732" t="s">
        <v>191</v>
      </c>
      <c r="N732" t="s">
        <v>10</v>
      </c>
    </row>
    <row r="733" spans="1:14">
      <c r="A733" s="84">
        <v>44592</v>
      </c>
      <c r="B733" t="s">
        <v>187</v>
      </c>
      <c r="C733" t="s">
        <v>403</v>
      </c>
      <c r="F733" t="s">
        <v>545</v>
      </c>
      <c r="G733" t="s">
        <v>487</v>
      </c>
      <c r="H733" t="s">
        <v>197</v>
      </c>
      <c r="I733" t="s">
        <v>198</v>
      </c>
      <c r="J733" s="12">
        <v>2</v>
      </c>
      <c r="K733" s="85">
        <v>51.06</v>
      </c>
      <c r="L733" t="s">
        <v>190</v>
      </c>
      <c r="M733" t="s">
        <v>191</v>
      </c>
      <c r="N733" t="s">
        <v>10</v>
      </c>
    </row>
    <row r="734" spans="1:14">
      <c r="A734" s="84">
        <v>44618</v>
      </c>
      <c r="B734" t="s">
        <v>187</v>
      </c>
      <c r="C734" t="s">
        <v>960</v>
      </c>
      <c r="F734" t="s">
        <v>545</v>
      </c>
      <c r="G734" t="s">
        <v>487</v>
      </c>
      <c r="H734" t="s">
        <v>188</v>
      </c>
      <c r="J734" s="12">
        <v>0</v>
      </c>
      <c r="K734" s="85">
        <v>205</v>
      </c>
      <c r="L734" t="s">
        <v>190</v>
      </c>
      <c r="M734" t="s">
        <v>191</v>
      </c>
      <c r="N734" t="s">
        <v>10</v>
      </c>
    </row>
    <row r="735" spans="1:14">
      <c r="A735" s="84">
        <v>44620</v>
      </c>
      <c r="B735" t="s">
        <v>187</v>
      </c>
      <c r="C735" t="s">
        <v>962</v>
      </c>
      <c r="F735" t="s">
        <v>545</v>
      </c>
      <c r="G735" t="s">
        <v>487</v>
      </c>
      <c r="H735" t="s">
        <v>188</v>
      </c>
      <c r="J735" s="12">
        <v>0</v>
      </c>
      <c r="K735" s="85">
        <v>100</v>
      </c>
      <c r="L735" t="s">
        <v>190</v>
      </c>
      <c r="M735" t="s">
        <v>191</v>
      </c>
      <c r="N735" t="s">
        <v>10</v>
      </c>
    </row>
    <row r="736" spans="1:14">
      <c r="A736" s="84">
        <v>44620</v>
      </c>
      <c r="B736" t="s">
        <v>187</v>
      </c>
      <c r="C736" t="s">
        <v>975</v>
      </c>
      <c r="F736" t="s">
        <v>545</v>
      </c>
      <c r="G736" t="s">
        <v>487</v>
      </c>
      <c r="H736" t="s">
        <v>197</v>
      </c>
      <c r="I736" t="s">
        <v>198</v>
      </c>
      <c r="J736" s="12">
        <v>1</v>
      </c>
      <c r="K736" s="85">
        <v>25.53</v>
      </c>
      <c r="L736" t="s">
        <v>190</v>
      </c>
      <c r="M736" t="s">
        <v>191</v>
      </c>
      <c r="N736" t="s">
        <v>10</v>
      </c>
    </row>
    <row r="737" spans="1:14">
      <c r="A737" s="84">
        <v>44620</v>
      </c>
      <c r="B737" t="s">
        <v>187</v>
      </c>
      <c r="C737" t="s">
        <v>976</v>
      </c>
      <c r="F737" t="s">
        <v>545</v>
      </c>
      <c r="G737" t="s">
        <v>487</v>
      </c>
      <c r="H737" t="s">
        <v>197</v>
      </c>
      <c r="I737" t="s">
        <v>198</v>
      </c>
      <c r="J737" s="12">
        <v>6.8</v>
      </c>
      <c r="K737" s="85">
        <v>173.6</v>
      </c>
      <c r="L737" t="s">
        <v>190</v>
      </c>
      <c r="M737" t="s">
        <v>191</v>
      </c>
      <c r="N737" t="s">
        <v>10</v>
      </c>
    </row>
    <row r="738" spans="1:14">
      <c r="A738" s="84">
        <v>44621</v>
      </c>
      <c r="B738" t="s">
        <v>187</v>
      </c>
      <c r="C738" t="s">
        <v>979</v>
      </c>
      <c r="F738" t="s">
        <v>545</v>
      </c>
      <c r="G738" t="s">
        <v>487</v>
      </c>
      <c r="H738" t="s">
        <v>188</v>
      </c>
      <c r="J738" s="12">
        <v>0</v>
      </c>
      <c r="K738" s="85">
        <v>1000</v>
      </c>
      <c r="L738" t="s">
        <v>190</v>
      </c>
      <c r="M738" t="s">
        <v>191</v>
      </c>
      <c r="N738" t="s">
        <v>10</v>
      </c>
    </row>
    <row r="739" spans="1:14">
      <c r="A739" s="84">
        <v>44641</v>
      </c>
      <c r="B739" t="s">
        <v>187</v>
      </c>
      <c r="C739" t="s">
        <v>1017</v>
      </c>
      <c r="F739" t="s">
        <v>545</v>
      </c>
      <c r="G739" t="s">
        <v>487</v>
      </c>
      <c r="H739" t="s">
        <v>201</v>
      </c>
      <c r="J739" s="12">
        <v>0</v>
      </c>
      <c r="K739" s="85">
        <v>1500</v>
      </c>
      <c r="L739" t="s">
        <v>190</v>
      </c>
      <c r="M739" t="s">
        <v>191</v>
      </c>
      <c r="N739" t="s">
        <v>10</v>
      </c>
    </row>
    <row r="740" spans="1:14">
      <c r="A740" s="84">
        <v>44646</v>
      </c>
      <c r="B740" t="s">
        <v>187</v>
      </c>
      <c r="C740" t="s">
        <v>1045</v>
      </c>
      <c r="F740" t="s">
        <v>545</v>
      </c>
      <c r="G740" t="s">
        <v>487</v>
      </c>
      <c r="H740" t="s">
        <v>188</v>
      </c>
      <c r="J740" s="12">
        <v>0</v>
      </c>
      <c r="K740" s="85">
        <v>190</v>
      </c>
      <c r="L740" t="s">
        <v>190</v>
      </c>
      <c r="M740" t="s">
        <v>191</v>
      </c>
      <c r="N740" t="s">
        <v>10</v>
      </c>
    </row>
    <row r="741" spans="1:14">
      <c r="A741" s="84">
        <v>44646</v>
      </c>
      <c r="B741" t="s">
        <v>187</v>
      </c>
      <c r="C741" t="s">
        <v>209</v>
      </c>
      <c r="F741" t="s">
        <v>545</v>
      </c>
      <c r="G741" t="s">
        <v>487</v>
      </c>
      <c r="H741" t="s">
        <v>201</v>
      </c>
      <c r="J741" s="12">
        <v>0</v>
      </c>
      <c r="K741" s="85">
        <v>110</v>
      </c>
      <c r="L741" t="s">
        <v>190</v>
      </c>
      <c r="M741" t="s">
        <v>191</v>
      </c>
      <c r="N741" t="s">
        <v>10</v>
      </c>
    </row>
    <row r="742" spans="1:14">
      <c r="A742" s="84">
        <v>44651</v>
      </c>
      <c r="B742" t="s">
        <v>187</v>
      </c>
      <c r="C742" t="s">
        <v>1059</v>
      </c>
      <c r="F742" t="s">
        <v>545</v>
      </c>
      <c r="G742" t="s">
        <v>487</v>
      </c>
      <c r="H742" t="s">
        <v>188</v>
      </c>
      <c r="J742" s="12">
        <v>0</v>
      </c>
      <c r="K742" s="85">
        <v>100</v>
      </c>
      <c r="L742" t="s">
        <v>190</v>
      </c>
      <c r="M742" t="s">
        <v>191</v>
      </c>
      <c r="N742" t="s">
        <v>10</v>
      </c>
    </row>
    <row r="743" spans="1:14">
      <c r="A743" s="84">
        <v>44651</v>
      </c>
      <c r="B743" t="s">
        <v>187</v>
      </c>
      <c r="C743" t="s">
        <v>1098</v>
      </c>
      <c r="F743" t="s">
        <v>545</v>
      </c>
      <c r="G743" t="s">
        <v>487</v>
      </c>
      <c r="H743" t="s">
        <v>197</v>
      </c>
      <c r="I743" t="s">
        <v>198</v>
      </c>
      <c r="J743" s="12">
        <v>1</v>
      </c>
      <c r="K743" s="85">
        <v>25.53</v>
      </c>
      <c r="L743" t="s">
        <v>190</v>
      </c>
      <c r="M743" t="s">
        <v>191</v>
      </c>
      <c r="N743" t="s">
        <v>10</v>
      </c>
    </row>
    <row r="744" spans="1:14">
      <c r="A744" s="84">
        <v>44651</v>
      </c>
      <c r="B744" t="s">
        <v>187</v>
      </c>
      <c r="C744" t="s">
        <v>1103</v>
      </c>
      <c r="F744" t="s">
        <v>545</v>
      </c>
      <c r="G744" t="s">
        <v>487</v>
      </c>
      <c r="H744" t="s">
        <v>197</v>
      </c>
      <c r="I744" t="s">
        <v>198</v>
      </c>
      <c r="J744" s="12">
        <v>6.6</v>
      </c>
      <c r="K744" s="85">
        <v>168.5</v>
      </c>
      <c r="L744" t="s">
        <v>190</v>
      </c>
      <c r="M744" t="s">
        <v>191</v>
      </c>
      <c r="N744" t="s">
        <v>10</v>
      </c>
    </row>
    <row r="745" spans="1:14">
      <c r="A745" s="84">
        <v>44655</v>
      </c>
      <c r="B745" t="s">
        <v>187</v>
      </c>
      <c r="C745" t="s">
        <v>1108</v>
      </c>
      <c r="F745" t="s">
        <v>545</v>
      </c>
      <c r="G745" t="s">
        <v>487</v>
      </c>
      <c r="H745" t="s">
        <v>188</v>
      </c>
      <c r="J745" s="12">
        <v>0</v>
      </c>
      <c r="K745" s="85">
        <v>250</v>
      </c>
      <c r="L745" t="s">
        <v>190</v>
      </c>
      <c r="M745" t="s">
        <v>191</v>
      </c>
      <c r="N745" t="s">
        <v>10</v>
      </c>
    </row>
    <row r="746" spans="1:14">
      <c r="A746" s="84">
        <v>44681</v>
      </c>
      <c r="B746" t="s">
        <v>187</v>
      </c>
      <c r="C746" t="s">
        <v>1175</v>
      </c>
      <c r="F746" t="s">
        <v>545</v>
      </c>
      <c r="G746" t="s">
        <v>487</v>
      </c>
      <c r="H746" t="s">
        <v>188</v>
      </c>
      <c r="J746" s="12">
        <v>0</v>
      </c>
      <c r="K746" s="85">
        <v>100</v>
      </c>
      <c r="L746" t="s">
        <v>190</v>
      </c>
      <c r="M746" t="s">
        <v>191</v>
      </c>
      <c r="N746" t="s">
        <v>10</v>
      </c>
    </row>
    <row r="747" spans="1:14">
      <c r="A747" s="84">
        <v>44681</v>
      </c>
      <c r="B747" t="s">
        <v>187</v>
      </c>
      <c r="C747" t="s">
        <v>1176</v>
      </c>
      <c r="F747" t="s">
        <v>545</v>
      </c>
      <c r="G747" t="s">
        <v>487</v>
      </c>
      <c r="H747" t="s">
        <v>188</v>
      </c>
      <c r="J747" s="12">
        <v>0</v>
      </c>
      <c r="K747" s="85">
        <v>160</v>
      </c>
      <c r="L747" t="s">
        <v>190</v>
      </c>
      <c r="M747" t="s">
        <v>191</v>
      </c>
      <c r="N747" t="s">
        <v>10</v>
      </c>
    </row>
    <row r="748" spans="1:14">
      <c r="A748" s="84">
        <v>44681</v>
      </c>
      <c r="B748" t="s">
        <v>187</v>
      </c>
      <c r="C748" t="s">
        <v>505</v>
      </c>
      <c r="F748" t="s">
        <v>545</v>
      </c>
      <c r="G748" t="s">
        <v>487</v>
      </c>
      <c r="H748" t="s">
        <v>201</v>
      </c>
      <c r="J748" s="12">
        <v>0</v>
      </c>
      <c r="K748" s="85">
        <v>105</v>
      </c>
      <c r="L748" t="s">
        <v>190</v>
      </c>
      <c r="M748" t="s">
        <v>191</v>
      </c>
      <c r="N748" t="s">
        <v>10</v>
      </c>
    </row>
    <row r="749" spans="1:14">
      <c r="A749" s="84">
        <v>44681</v>
      </c>
      <c r="B749" t="s">
        <v>187</v>
      </c>
      <c r="C749" t="s">
        <v>1186</v>
      </c>
      <c r="F749" t="s">
        <v>545</v>
      </c>
      <c r="G749" t="s">
        <v>487</v>
      </c>
      <c r="H749" t="s">
        <v>197</v>
      </c>
      <c r="I749" t="s">
        <v>198</v>
      </c>
      <c r="J749" s="12">
        <v>1</v>
      </c>
      <c r="K749" s="85">
        <v>25.53</v>
      </c>
      <c r="L749" t="s">
        <v>190</v>
      </c>
      <c r="M749" t="s">
        <v>191</v>
      </c>
      <c r="N749" t="s">
        <v>10</v>
      </c>
    </row>
    <row r="750" spans="1:14">
      <c r="A750" s="84">
        <v>44681</v>
      </c>
      <c r="B750" t="s">
        <v>187</v>
      </c>
      <c r="C750" t="s">
        <v>1189</v>
      </c>
      <c r="F750" t="s">
        <v>545</v>
      </c>
      <c r="G750" t="s">
        <v>487</v>
      </c>
      <c r="H750" t="s">
        <v>197</v>
      </c>
      <c r="I750" t="s">
        <v>198</v>
      </c>
      <c r="J750" s="12">
        <v>4.2</v>
      </c>
      <c r="K750" s="85">
        <v>107.23</v>
      </c>
      <c r="L750" t="s">
        <v>190</v>
      </c>
      <c r="M750" t="s">
        <v>191</v>
      </c>
      <c r="N750" t="s">
        <v>10</v>
      </c>
    </row>
    <row r="751" spans="1:14">
      <c r="A751" s="84">
        <v>44684</v>
      </c>
      <c r="B751" t="s">
        <v>187</v>
      </c>
      <c r="C751" t="s">
        <v>1195</v>
      </c>
      <c r="F751" t="s">
        <v>545</v>
      </c>
      <c r="G751" t="s">
        <v>487</v>
      </c>
      <c r="H751" t="s">
        <v>188</v>
      </c>
      <c r="J751" s="12">
        <v>0</v>
      </c>
      <c r="K751" s="85">
        <v>250</v>
      </c>
      <c r="L751" t="s">
        <v>190</v>
      </c>
      <c r="M751" t="s">
        <v>191</v>
      </c>
      <c r="N751" t="s">
        <v>10</v>
      </c>
    </row>
    <row r="752" spans="1:14">
      <c r="A752" s="84">
        <v>44685</v>
      </c>
      <c r="B752" t="s">
        <v>187</v>
      </c>
      <c r="C752" t="s">
        <v>1200</v>
      </c>
      <c r="F752" t="s">
        <v>545</v>
      </c>
      <c r="G752" t="s">
        <v>487</v>
      </c>
      <c r="H752" t="s">
        <v>188</v>
      </c>
      <c r="J752" s="12">
        <v>0</v>
      </c>
      <c r="K752" s="85">
        <v>1500</v>
      </c>
      <c r="L752" t="s">
        <v>190</v>
      </c>
      <c r="M752" t="s">
        <v>191</v>
      </c>
      <c r="N752" t="s">
        <v>10</v>
      </c>
    </row>
    <row r="753" spans="1:14">
      <c r="A753" s="84">
        <v>44709</v>
      </c>
      <c r="B753" t="s">
        <v>187</v>
      </c>
      <c r="C753" t="s">
        <v>236</v>
      </c>
      <c r="F753" t="s">
        <v>545</v>
      </c>
      <c r="G753" t="s">
        <v>487</v>
      </c>
      <c r="H753" t="s">
        <v>227</v>
      </c>
      <c r="J753" s="12">
        <v>0</v>
      </c>
      <c r="K753" s="85">
        <v>5</v>
      </c>
      <c r="L753" t="s">
        <v>190</v>
      </c>
      <c r="M753" t="s">
        <v>191</v>
      </c>
      <c r="N753" t="s">
        <v>10</v>
      </c>
    </row>
    <row r="754" spans="1:14">
      <c r="A754" s="84">
        <v>44709</v>
      </c>
      <c r="B754" t="s">
        <v>187</v>
      </c>
      <c r="C754" t="s">
        <v>1214</v>
      </c>
      <c r="F754" t="s">
        <v>545</v>
      </c>
      <c r="G754" t="s">
        <v>487</v>
      </c>
      <c r="H754" t="s">
        <v>188</v>
      </c>
      <c r="J754" s="12">
        <v>0</v>
      </c>
      <c r="K754" s="85">
        <v>35</v>
      </c>
      <c r="L754" t="s">
        <v>190</v>
      </c>
      <c r="M754" t="s">
        <v>191</v>
      </c>
      <c r="N754" t="s">
        <v>10</v>
      </c>
    </row>
    <row r="755" spans="1:14">
      <c r="A755" s="84">
        <v>44709</v>
      </c>
      <c r="B755" t="s">
        <v>187</v>
      </c>
      <c r="C755" t="s">
        <v>200</v>
      </c>
      <c r="F755" t="s">
        <v>545</v>
      </c>
      <c r="G755" t="s">
        <v>487</v>
      </c>
      <c r="H755" t="s">
        <v>201</v>
      </c>
      <c r="J755" s="12">
        <v>0</v>
      </c>
      <c r="K755" s="85">
        <v>105</v>
      </c>
      <c r="L755" t="s">
        <v>190</v>
      </c>
      <c r="M755" t="s">
        <v>191</v>
      </c>
      <c r="N755" t="s">
        <v>10</v>
      </c>
    </row>
    <row r="756" spans="1:14">
      <c r="A756" s="84">
        <v>44712</v>
      </c>
      <c r="B756" t="s">
        <v>187</v>
      </c>
      <c r="C756" t="s">
        <v>544</v>
      </c>
      <c r="F756" t="s">
        <v>545</v>
      </c>
      <c r="G756" t="s">
        <v>487</v>
      </c>
      <c r="H756" t="s">
        <v>188</v>
      </c>
      <c r="J756" s="12">
        <v>0</v>
      </c>
      <c r="K756" s="85">
        <v>100</v>
      </c>
      <c r="L756" t="s">
        <v>190</v>
      </c>
      <c r="M756" t="s">
        <v>191</v>
      </c>
      <c r="N756" t="s">
        <v>10</v>
      </c>
    </row>
    <row r="757" spans="1:14">
      <c r="A757" s="84">
        <v>44712</v>
      </c>
      <c r="B757" t="s">
        <v>187</v>
      </c>
      <c r="C757" t="s">
        <v>1223</v>
      </c>
      <c r="F757" t="s">
        <v>545</v>
      </c>
      <c r="G757" t="s">
        <v>487</v>
      </c>
      <c r="H757" t="s">
        <v>197</v>
      </c>
      <c r="I757" t="s">
        <v>198</v>
      </c>
      <c r="J757" s="12">
        <v>1</v>
      </c>
      <c r="K757" s="85">
        <v>25.53</v>
      </c>
      <c r="L757" t="s">
        <v>190</v>
      </c>
      <c r="M757" t="s">
        <v>191</v>
      </c>
      <c r="N757" t="s">
        <v>10</v>
      </c>
    </row>
    <row r="758" spans="1:14">
      <c r="A758" s="84">
        <v>44712</v>
      </c>
      <c r="B758" t="s">
        <v>187</v>
      </c>
      <c r="C758" t="s">
        <v>1224</v>
      </c>
      <c r="F758" t="s">
        <v>545</v>
      </c>
      <c r="G758" t="s">
        <v>487</v>
      </c>
      <c r="H758" t="s">
        <v>197</v>
      </c>
      <c r="I758" t="s">
        <v>198</v>
      </c>
      <c r="J758" s="12">
        <v>3.6</v>
      </c>
      <c r="K758" s="85">
        <v>91.91</v>
      </c>
      <c r="L758" t="s">
        <v>190</v>
      </c>
      <c r="M758" t="s">
        <v>191</v>
      </c>
      <c r="N758" t="s">
        <v>10</v>
      </c>
    </row>
    <row r="759" spans="1:14">
      <c r="A759" s="84">
        <v>44737</v>
      </c>
      <c r="B759" t="s">
        <v>187</v>
      </c>
      <c r="C759" t="s">
        <v>1244</v>
      </c>
      <c r="F759" t="s">
        <v>545</v>
      </c>
      <c r="G759" t="s">
        <v>487</v>
      </c>
      <c r="H759" t="s">
        <v>188</v>
      </c>
      <c r="J759" s="12">
        <v>0</v>
      </c>
      <c r="K759" s="85">
        <v>55</v>
      </c>
      <c r="L759" t="s">
        <v>190</v>
      </c>
      <c r="M759" t="s">
        <v>191</v>
      </c>
      <c r="N759" t="s">
        <v>10</v>
      </c>
    </row>
    <row r="760" spans="1:14">
      <c r="A760" s="84">
        <v>44737</v>
      </c>
      <c r="B760" t="s">
        <v>187</v>
      </c>
      <c r="C760" t="s">
        <v>506</v>
      </c>
      <c r="F760" t="s">
        <v>545</v>
      </c>
      <c r="G760" t="s">
        <v>487</v>
      </c>
      <c r="H760" t="s">
        <v>201</v>
      </c>
      <c r="J760" s="12">
        <v>0</v>
      </c>
      <c r="K760" s="85">
        <v>105</v>
      </c>
      <c r="L760" t="s">
        <v>190</v>
      </c>
      <c r="M760" t="s">
        <v>191</v>
      </c>
      <c r="N760" t="s">
        <v>10</v>
      </c>
    </row>
    <row r="761" spans="1:14">
      <c r="A761" s="84">
        <v>44742</v>
      </c>
      <c r="B761" t="s">
        <v>411</v>
      </c>
      <c r="C761" t="s">
        <v>1332</v>
      </c>
      <c r="D761" t="s">
        <v>409</v>
      </c>
      <c r="F761" t="s">
        <v>1333</v>
      </c>
      <c r="G761" t="s">
        <v>443</v>
      </c>
      <c r="H761" t="s">
        <v>197</v>
      </c>
      <c r="J761" s="12">
        <v>0</v>
      </c>
      <c r="K761" s="85">
        <v>152817.22</v>
      </c>
      <c r="L761" t="s">
        <v>190</v>
      </c>
      <c r="M761" t="s">
        <v>191</v>
      </c>
      <c r="N761" t="s">
        <v>10</v>
      </c>
    </row>
    <row r="762" spans="1:14">
      <c r="A762" s="84">
        <v>44742</v>
      </c>
      <c r="B762" t="s">
        <v>411</v>
      </c>
      <c r="C762" t="s">
        <v>1332</v>
      </c>
      <c r="D762" t="s">
        <v>409</v>
      </c>
      <c r="F762" t="s">
        <v>1333</v>
      </c>
      <c r="G762" t="s">
        <v>443</v>
      </c>
      <c r="H762" t="s">
        <v>237</v>
      </c>
      <c r="J762" s="12">
        <v>0</v>
      </c>
      <c r="K762" s="85">
        <v>22.27</v>
      </c>
      <c r="L762" t="s">
        <v>190</v>
      </c>
      <c r="M762" t="s">
        <v>191</v>
      </c>
      <c r="N762" t="s">
        <v>10</v>
      </c>
    </row>
    <row r="763" spans="1:14">
      <c r="A763" s="84">
        <v>44742</v>
      </c>
      <c r="B763" t="s">
        <v>187</v>
      </c>
      <c r="C763" t="s">
        <v>1379</v>
      </c>
      <c r="F763" t="s">
        <v>545</v>
      </c>
      <c r="G763" t="s">
        <v>487</v>
      </c>
      <c r="H763" t="s">
        <v>188</v>
      </c>
      <c r="J763" s="12">
        <v>0</v>
      </c>
      <c r="K763" s="85">
        <v>100</v>
      </c>
      <c r="L763" t="s">
        <v>190</v>
      </c>
      <c r="M763" t="s">
        <v>191</v>
      </c>
      <c r="N763" t="s">
        <v>10</v>
      </c>
    </row>
    <row r="764" spans="1:14">
      <c r="A764" s="84">
        <v>44742</v>
      </c>
      <c r="B764" t="s">
        <v>187</v>
      </c>
      <c r="C764" t="s">
        <v>1382</v>
      </c>
      <c r="F764" t="s">
        <v>545</v>
      </c>
      <c r="G764" t="s">
        <v>487</v>
      </c>
      <c r="H764" t="s">
        <v>197</v>
      </c>
      <c r="I764" t="s">
        <v>198</v>
      </c>
      <c r="J764" s="12">
        <v>1</v>
      </c>
      <c r="K764" s="85">
        <v>25.53</v>
      </c>
      <c r="L764" t="s">
        <v>190</v>
      </c>
      <c r="M764" t="s">
        <v>191</v>
      </c>
      <c r="N764" t="s">
        <v>10</v>
      </c>
    </row>
    <row r="765" spans="1:14">
      <c r="A765" s="84">
        <v>44742</v>
      </c>
      <c r="B765" t="s">
        <v>187</v>
      </c>
      <c r="C765" t="s">
        <v>510</v>
      </c>
      <c r="F765" t="s">
        <v>545</v>
      </c>
      <c r="G765" t="s">
        <v>487</v>
      </c>
      <c r="H765" t="s">
        <v>197</v>
      </c>
      <c r="I765" t="s">
        <v>198</v>
      </c>
      <c r="J765" s="12">
        <v>3.6</v>
      </c>
      <c r="K765" s="85">
        <v>91.91</v>
      </c>
      <c r="L765" t="s">
        <v>190</v>
      </c>
      <c r="M765" t="s">
        <v>191</v>
      </c>
      <c r="N765" t="s">
        <v>10</v>
      </c>
    </row>
    <row r="766" spans="1:14">
      <c r="A766" s="84">
        <v>44715</v>
      </c>
      <c r="B766" t="s">
        <v>1225</v>
      </c>
      <c r="C766" t="s">
        <v>1226</v>
      </c>
      <c r="D766" t="s">
        <v>1227</v>
      </c>
      <c r="F766" t="s">
        <v>1228</v>
      </c>
      <c r="G766" t="s">
        <v>421</v>
      </c>
      <c r="H766" t="s">
        <v>1229</v>
      </c>
      <c r="J766" s="12">
        <v>0</v>
      </c>
      <c r="K766" s="85">
        <v>555.41</v>
      </c>
      <c r="L766" t="s">
        <v>190</v>
      </c>
      <c r="M766" t="s">
        <v>191</v>
      </c>
      <c r="N766" t="s">
        <v>150</v>
      </c>
    </row>
    <row r="767" spans="1:14">
      <c r="A767" s="84">
        <v>44742</v>
      </c>
      <c r="B767" t="s">
        <v>411</v>
      </c>
      <c r="C767" t="s">
        <v>1318</v>
      </c>
      <c r="D767" t="s">
        <v>513</v>
      </c>
      <c r="F767" t="s">
        <v>1319</v>
      </c>
      <c r="G767" t="s">
        <v>421</v>
      </c>
      <c r="H767" t="s">
        <v>1229</v>
      </c>
      <c r="J767" s="12">
        <v>0</v>
      </c>
      <c r="K767" s="85">
        <v>6655</v>
      </c>
      <c r="L767" t="s">
        <v>190</v>
      </c>
      <c r="M767" t="s">
        <v>191</v>
      </c>
      <c r="N767" t="s">
        <v>150</v>
      </c>
    </row>
    <row r="768" spans="1:14">
      <c r="A768" s="84">
        <v>44420</v>
      </c>
      <c r="B768" t="s">
        <v>412</v>
      </c>
      <c r="C768" t="s">
        <v>658</v>
      </c>
      <c r="D768" t="s">
        <v>424</v>
      </c>
      <c r="F768" t="s">
        <v>659</v>
      </c>
      <c r="G768" t="s">
        <v>425</v>
      </c>
      <c r="H768" t="s">
        <v>395</v>
      </c>
      <c r="J768" s="12">
        <v>0</v>
      </c>
      <c r="K768" s="85">
        <v>33880</v>
      </c>
      <c r="L768" t="s">
        <v>190</v>
      </c>
      <c r="M768" t="s">
        <v>191</v>
      </c>
      <c r="N768" t="s">
        <v>12</v>
      </c>
    </row>
    <row r="769" spans="1:14">
      <c r="A769" s="84">
        <v>44420</v>
      </c>
      <c r="B769" t="s">
        <v>412</v>
      </c>
      <c r="C769" t="s">
        <v>658</v>
      </c>
      <c r="D769" t="s">
        <v>424</v>
      </c>
      <c r="F769" t="s">
        <v>429</v>
      </c>
      <c r="G769" t="s">
        <v>425</v>
      </c>
      <c r="H769" t="s">
        <v>395</v>
      </c>
      <c r="J769" s="12">
        <v>0</v>
      </c>
      <c r="K769" s="85">
        <v>43560</v>
      </c>
      <c r="L769" t="s">
        <v>190</v>
      </c>
      <c r="M769" t="s">
        <v>191</v>
      </c>
      <c r="N769" t="s">
        <v>12</v>
      </c>
    </row>
    <row r="770" spans="1:14">
      <c r="A770" s="84">
        <v>44420</v>
      </c>
      <c r="B770" t="s">
        <v>412</v>
      </c>
      <c r="C770" t="s">
        <v>658</v>
      </c>
      <c r="D770" t="s">
        <v>424</v>
      </c>
      <c r="F770" t="s">
        <v>426</v>
      </c>
      <c r="G770" t="s">
        <v>425</v>
      </c>
      <c r="H770" t="s">
        <v>395</v>
      </c>
      <c r="J770" s="12">
        <v>0</v>
      </c>
      <c r="K770" s="85">
        <v>44780.1</v>
      </c>
      <c r="L770" t="s">
        <v>190</v>
      </c>
      <c r="M770" t="s">
        <v>191</v>
      </c>
      <c r="N770" t="s">
        <v>12</v>
      </c>
    </row>
    <row r="771" spans="1:14">
      <c r="A771" s="84">
        <v>44420</v>
      </c>
      <c r="B771" t="s">
        <v>412</v>
      </c>
      <c r="C771" t="s">
        <v>658</v>
      </c>
      <c r="D771" t="s">
        <v>424</v>
      </c>
      <c r="F771" t="s">
        <v>427</v>
      </c>
      <c r="G771" t="s">
        <v>425</v>
      </c>
      <c r="H771" t="s">
        <v>395</v>
      </c>
      <c r="J771" s="12">
        <v>0</v>
      </c>
      <c r="K771" s="85">
        <v>37919.18</v>
      </c>
      <c r="L771" t="s">
        <v>190</v>
      </c>
      <c r="M771" t="s">
        <v>191</v>
      </c>
      <c r="N771" t="s">
        <v>12</v>
      </c>
    </row>
    <row r="772" spans="1:14">
      <c r="A772" s="84">
        <v>44420</v>
      </c>
      <c r="B772" t="s">
        <v>412</v>
      </c>
      <c r="C772" t="s">
        <v>658</v>
      </c>
      <c r="D772" t="s">
        <v>424</v>
      </c>
      <c r="F772" t="s">
        <v>660</v>
      </c>
      <c r="G772" t="s">
        <v>425</v>
      </c>
      <c r="H772" t="s">
        <v>395</v>
      </c>
      <c r="J772" s="12">
        <v>0</v>
      </c>
      <c r="K772" s="85">
        <v>5808</v>
      </c>
      <c r="L772" t="s">
        <v>190</v>
      </c>
      <c r="M772" t="s">
        <v>191</v>
      </c>
      <c r="N772" t="s">
        <v>12</v>
      </c>
    </row>
    <row r="773" spans="1:14">
      <c r="A773" s="84">
        <v>44420</v>
      </c>
      <c r="B773" t="s">
        <v>412</v>
      </c>
      <c r="C773" t="s">
        <v>658</v>
      </c>
      <c r="D773" t="s">
        <v>424</v>
      </c>
      <c r="F773" t="s">
        <v>428</v>
      </c>
      <c r="G773" t="s">
        <v>425</v>
      </c>
      <c r="H773" t="s">
        <v>395</v>
      </c>
      <c r="J773" s="12">
        <v>0</v>
      </c>
      <c r="K773" s="85">
        <v>-27500</v>
      </c>
      <c r="L773" t="s">
        <v>190</v>
      </c>
      <c r="M773" t="s">
        <v>191</v>
      </c>
      <c r="N773" t="s">
        <v>12</v>
      </c>
    </row>
    <row r="774" spans="1:14">
      <c r="A774" s="84">
        <v>44420</v>
      </c>
      <c r="B774" t="s">
        <v>412</v>
      </c>
      <c r="C774" t="s">
        <v>658</v>
      </c>
      <c r="D774" t="s">
        <v>424</v>
      </c>
      <c r="F774" t="s">
        <v>431</v>
      </c>
      <c r="G774" t="s">
        <v>425</v>
      </c>
      <c r="H774" t="s">
        <v>395</v>
      </c>
      <c r="J774" s="12">
        <v>0</v>
      </c>
      <c r="K774" s="85">
        <v>1100</v>
      </c>
      <c r="L774" t="s">
        <v>190</v>
      </c>
      <c r="M774" t="s">
        <v>191</v>
      </c>
      <c r="N774" t="s">
        <v>12</v>
      </c>
    </row>
    <row r="775" spans="1:14">
      <c r="A775" s="84">
        <v>44495</v>
      </c>
      <c r="B775" t="s">
        <v>412</v>
      </c>
      <c r="C775" t="s">
        <v>800</v>
      </c>
      <c r="D775" t="s">
        <v>424</v>
      </c>
      <c r="F775" t="s">
        <v>801</v>
      </c>
      <c r="G775" t="s">
        <v>425</v>
      </c>
      <c r="H775" t="s">
        <v>395</v>
      </c>
      <c r="J775" s="12">
        <v>0</v>
      </c>
      <c r="K775" s="85">
        <v>33880</v>
      </c>
      <c r="N775" t="s">
        <v>12</v>
      </c>
    </row>
    <row r="776" spans="1:14">
      <c r="A776" s="84">
        <v>44495</v>
      </c>
      <c r="B776" t="s">
        <v>412</v>
      </c>
      <c r="C776" t="s">
        <v>800</v>
      </c>
      <c r="D776" t="s">
        <v>424</v>
      </c>
      <c r="F776" t="s">
        <v>429</v>
      </c>
      <c r="G776" t="s">
        <v>425</v>
      </c>
      <c r="H776" t="s">
        <v>395</v>
      </c>
      <c r="J776" s="12">
        <v>0</v>
      </c>
      <c r="K776" s="85">
        <v>43560</v>
      </c>
      <c r="L776" t="s">
        <v>190</v>
      </c>
      <c r="M776" t="s">
        <v>191</v>
      </c>
      <c r="N776" t="s">
        <v>12</v>
      </c>
    </row>
    <row r="777" spans="1:14">
      <c r="A777" s="84">
        <v>44495</v>
      </c>
      <c r="B777" t="s">
        <v>412</v>
      </c>
      <c r="C777" t="s">
        <v>800</v>
      </c>
      <c r="D777" t="s">
        <v>424</v>
      </c>
      <c r="F777" t="s">
        <v>426</v>
      </c>
      <c r="G777" t="s">
        <v>425</v>
      </c>
      <c r="H777" t="s">
        <v>395</v>
      </c>
      <c r="J777" s="12">
        <v>0</v>
      </c>
      <c r="K777" s="85">
        <v>46661.84</v>
      </c>
      <c r="N777" t="s">
        <v>12</v>
      </c>
    </row>
    <row r="778" spans="1:14">
      <c r="A778" s="84">
        <v>44495</v>
      </c>
      <c r="B778" t="s">
        <v>412</v>
      </c>
      <c r="C778" t="s">
        <v>800</v>
      </c>
      <c r="D778" t="s">
        <v>424</v>
      </c>
      <c r="F778" t="s">
        <v>427</v>
      </c>
      <c r="G778" t="s">
        <v>425</v>
      </c>
      <c r="H778" t="s">
        <v>395</v>
      </c>
      <c r="J778" s="12">
        <v>0</v>
      </c>
      <c r="K778" s="85">
        <v>35049.94</v>
      </c>
      <c r="L778" t="s">
        <v>190</v>
      </c>
      <c r="M778" t="s">
        <v>191</v>
      </c>
      <c r="N778" t="s">
        <v>12</v>
      </c>
    </row>
    <row r="779" spans="1:14">
      <c r="A779" s="84">
        <v>44495</v>
      </c>
      <c r="B779" t="s">
        <v>412</v>
      </c>
      <c r="C779" t="s">
        <v>800</v>
      </c>
      <c r="D779" t="s">
        <v>424</v>
      </c>
      <c r="F779" t="s">
        <v>660</v>
      </c>
      <c r="G779" t="s">
        <v>425</v>
      </c>
      <c r="H779" t="s">
        <v>395</v>
      </c>
      <c r="J779" s="12">
        <v>0</v>
      </c>
      <c r="K779" s="85">
        <v>6908</v>
      </c>
      <c r="L779" t="s">
        <v>190</v>
      </c>
      <c r="M779" t="s">
        <v>191</v>
      </c>
      <c r="N779" t="s">
        <v>12</v>
      </c>
    </row>
    <row r="780" spans="1:14">
      <c r="A780" s="84">
        <v>44550</v>
      </c>
      <c r="B780" t="s">
        <v>412</v>
      </c>
      <c r="C780" t="s">
        <v>845</v>
      </c>
      <c r="D780" t="s">
        <v>424</v>
      </c>
      <c r="F780" t="s">
        <v>846</v>
      </c>
      <c r="G780" t="s">
        <v>425</v>
      </c>
      <c r="H780" t="s">
        <v>395</v>
      </c>
      <c r="J780" s="12">
        <v>0</v>
      </c>
      <c r="K780" s="85">
        <v>33880</v>
      </c>
      <c r="N780" t="s">
        <v>12</v>
      </c>
    </row>
    <row r="781" spans="1:14">
      <c r="A781" s="84">
        <v>44550</v>
      </c>
      <c r="B781" t="s">
        <v>412</v>
      </c>
      <c r="C781" t="s">
        <v>845</v>
      </c>
      <c r="D781" t="s">
        <v>424</v>
      </c>
      <c r="F781" t="s">
        <v>847</v>
      </c>
      <c r="G781" t="s">
        <v>425</v>
      </c>
      <c r="H781" t="s">
        <v>395</v>
      </c>
      <c r="J781" s="12">
        <v>0</v>
      </c>
      <c r="K781" s="85">
        <v>43560</v>
      </c>
      <c r="L781" t="s">
        <v>190</v>
      </c>
      <c r="M781" t="s">
        <v>191</v>
      </c>
      <c r="N781" t="s">
        <v>12</v>
      </c>
    </row>
    <row r="782" spans="1:14">
      <c r="A782" s="84">
        <v>44550</v>
      </c>
      <c r="B782" t="s">
        <v>412</v>
      </c>
      <c r="C782" t="s">
        <v>845</v>
      </c>
      <c r="D782" t="s">
        <v>424</v>
      </c>
      <c r="F782" t="s">
        <v>848</v>
      </c>
      <c r="G782" t="s">
        <v>425</v>
      </c>
      <c r="H782" t="s">
        <v>395</v>
      </c>
      <c r="J782" s="12">
        <v>0</v>
      </c>
      <c r="K782" s="85">
        <v>44780.03</v>
      </c>
      <c r="N782" t="s">
        <v>12</v>
      </c>
    </row>
    <row r="783" spans="1:14">
      <c r="A783" s="84">
        <v>44550</v>
      </c>
      <c r="B783" t="s">
        <v>412</v>
      </c>
      <c r="C783" t="s">
        <v>845</v>
      </c>
      <c r="D783" t="s">
        <v>424</v>
      </c>
      <c r="F783" t="s">
        <v>156</v>
      </c>
      <c r="G783" t="s">
        <v>425</v>
      </c>
      <c r="H783" t="s">
        <v>395</v>
      </c>
      <c r="J783" s="12">
        <v>0</v>
      </c>
      <c r="K783" s="85">
        <v>34708.78</v>
      </c>
      <c r="L783" t="s">
        <v>190</v>
      </c>
      <c r="M783" t="s">
        <v>191</v>
      </c>
      <c r="N783" t="s">
        <v>12</v>
      </c>
    </row>
    <row r="784" spans="1:14">
      <c r="A784" s="84">
        <v>44550</v>
      </c>
      <c r="B784" t="s">
        <v>412</v>
      </c>
      <c r="C784" t="s">
        <v>845</v>
      </c>
      <c r="D784" t="s">
        <v>424</v>
      </c>
      <c r="F784" t="s">
        <v>849</v>
      </c>
      <c r="G784" t="s">
        <v>425</v>
      </c>
      <c r="H784" t="s">
        <v>395</v>
      </c>
      <c r="J784" s="12">
        <v>0</v>
      </c>
      <c r="K784" s="85">
        <v>6908</v>
      </c>
      <c r="L784" t="s">
        <v>190</v>
      </c>
      <c r="M784" t="s">
        <v>191</v>
      </c>
      <c r="N784" t="s">
        <v>12</v>
      </c>
    </row>
    <row r="785" spans="1:14">
      <c r="A785" s="84">
        <v>44617</v>
      </c>
      <c r="B785" t="s">
        <v>412</v>
      </c>
      <c r="C785" t="s">
        <v>958</v>
      </c>
      <c r="D785" t="s">
        <v>424</v>
      </c>
      <c r="F785" t="s">
        <v>959</v>
      </c>
      <c r="G785" t="s">
        <v>425</v>
      </c>
      <c r="H785" t="s">
        <v>395</v>
      </c>
      <c r="J785" s="12">
        <v>0</v>
      </c>
      <c r="K785" s="85">
        <v>33880</v>
      </c>
      <c r="N785" t="s">
        <v>12</v>
      </c>
    </row>
    <row r="786" spans="1:14">
      <c r="A786" s="84">
        <v>44617</v>
      </c>
      <c r="B786" t="s">
        <v>412</v>
      </c>
      <c r="C786" t="s">
        <v>958</v>
      </c>
      <c r="D786" t="s">
        <v>424</v>
      </c>
      <c r="F786" t="s">
        <v>847</v>
      </c>
      <c r="G786" t="s">
        <v>425</v>
      </c>
      <c r="H786" t="s">
        <v>395</v>
      </c>
      <c r="J786" s="12">
        <v>0</v>
      </c>
      <c r="K786" s="85">
        <v>43560</v>
      </c>
      <c r="L786" t="s">
        <v>190</v>
      </c>
      <c r="M786" t="s">
        <v>191</v>
      </c>
      <c r="N786" t="s">
        <v>12</v>
      </c>
    </row>
    <row r="787" spans="1:14">
      <c r="A787" s="84">
        <v>44617</v>
      </c>
      <c r="B787" t="s">
        <v>412</v>
      </c>
      <c r="C787" t="s">
        <v>958</v>
      </c>
      <c r="D787" t="s">
        <v>424</v>
      </c>
      <c r="F787" t="s">
        <v>848</v>
      </c>
      <c r="G787" t="s">
        <v>425</v>
      </c>
      <c r="H787" t="s">
        <v>395</v>
      </c>
      <c r="J787" s="12">
        <v>0</v>
      </c>
      <c r="K787" s="85">
        <v>48608.65</v>
      </c>
      <c r="N787" t="s">
        <v>12</v>
      </c>
    </row>
    <row r="788" spans="1:14">
      <c r="A788" s="84">
        <v>44617</v>
      </c>
      <c r="B788" t="s">
        <v>412</v>
      </c>
      <c r="C788" t="s">
        <v>958</v>
      </c>
      <c r="D788" t="s">
        <v>424</v>
      </c>
      <c r="F788" t="s">
        <v>156</v>
      </c>
      <c r="G788" t="s">
        <v>425</v>
      </c>
      <c r="H788" t="s">
        <v>395</v>
      </c>
      <c r="J788" s="12">
        <v>0</v>
      </c>
      <c r="K788" s="85">
        <v>33658.36</v>
      </c>
      <c r="L788" t="s">
        <v>190</v>
      </c>
      <c r="M788" t="s">
        <v>191</v>
      </c>
      <c r="N788" t="s">
        <v>12</v>
      </c>
    </row>
    <row r="789" spans="1:14">
      <c r="A789" s="84">
        <v>44617</v>
      </c>
      <c r="B789" t="s">
        <v>412</v>
      </c>
      <c r="C789" t="s">
        <v>958</v>
      </c>
      <c r="D789" t="s">
        <v>424</v>
      </c>
      <c r="F789" t="s">
        <v>849</v>
      </c>
      <c r="G789" t="s">
        <v>425</v>
      </c>
      <c r="H789" t="s">
        <v>395</v>
      </c>
      <c r="J789" s="12">
        <v>0</v>
      </c>
      <c r="K789" s="85">
        <v>6908</v>
      </c>
      <c r="L789" t="s">
        <v>190</v>
      </c>
      <c r="M789" t="s">
        <v>191</v>
      </c>
      <c r="N789" t="s">
        <v>12</v>
      </c>
    </row>
    <row r="790" spans="1:14">
      <c r="A790" s="84">
        <v>44671</v>
      </c>
      <c r="B790" t="s">
        <v>412</v>
      </c>
      <c r="C790" t="s">
        <v>1151</v>
      </c>
      <c r="D790" t="s">
        <v>424</v>
      </c>
      <c r="F790" t="s">
        <v>1152</v>
      </c>
      <c r="G790" t="s">
        <v>1153</v>
      </c>
      <c r="H790" t="s">
        <v>395</v>
      </c>
      <c r="J790" s="12">
        <v>0</v>
      </c>
      <c r="K790" s="85">
        <v>33880</v>
      </c>
      <c r="L790" t="s">
        <v>190</v>
      </c>
      <c r="M790" t="s">
        <v>191</v>
      </c>
      <c r="N790" t="s">
        <v>12</v>
      </c>
    </row>
    <row r="791" spans="1:14">
      <c r="A791" s="84">
        <v>44732</v>
      </c>
      <c r="B791" t="s">
        <v>412</v>
      </c>
      <c r="C791" t="s">
        <v>1238</v>
      </c>
      <c r="D791" t="s">
        <v>424</v>
      </c>
      <c r="F791" t="s">
        <v>1239</v>
      </c>
      <c r="G791" t="s">
        <v>425</v>
      </c>
      <c r="H791" t="s">
        <v>395</v>
      </c>
      <c r="J791" s="12">
        <v>0</v>
      </c>
      <c r="K791" s="85">
        <v>33880</v>
      </c>
      <c r="L791" t="s">
        <v>190</v>
      </c>
      <c r="M791" t="s">
        <v>191</v>
      </c>
      <c r="N791" t="s">
        <v>12</v>
      </c>
    </row>
    <row r="792" spans="1:14">
      <c r="A792" s="84">
        <v>44671</v>
      </c>
      <c r="B792" t="s">
        <v>412</v>
      </c>
      <c r="C792" t="s">
        <v>1151</v>
      </c>
      <c r="D792" t="s">
        <v>424</v>
      </c>
      <c r="F792" t="s">
        <v>1154</v>
      </c>
      <c r="G792" t="s">
        <v>1153</v>
      </c>
      <c r="H792" t="s">
        <v>395</v>
      </c>
      <c r="J792" s="12">
        <v>0</v>
      </c>
      <c r="K792" s="85">
        <v>43560</v>
      </c>
      <c r="L792" t="s">
        <v>190</v>
      </c>
      <c r="M792" t="s">
        <v>191</v>
      </c>
      <c r="N792" t="s">
        <v>119</v>
      </c>
    </row>
    <row r="793" spans="1:14">
      <c r="A793" s="84">
        <v>44732</v>
      </c>
      <c r="B793" t="s">
        <v>412</v>
      </c>
      <c r="C793" t="s">
        <v>1238</v>
      </c>
      <c r="D793" t="s">
        <v>424</v>
      </c>
      <c r="F793" t="s">
        <v>1240</v>
      </c>
      <c r="G793" t="s">
        <v>425</v>
      </c>
      <c r="H793" t="s">
        <v>395</v>
      </c>
      <c r="J793" s="12">
        <v>0</v>
      </c>
      <c r="K793" s="85">
        <v>43560</v>
      </c>
      <c r="L793" t="s">
        <v>190</v>
      </c>
      <c r="M793" t="s">
        <v>191</v>
      </c>
      <c r="N793" t="s">
        <v>119</v>
      </c>
    </row>
    <row r="794" spans="1:14">
      <c r="A794" s="84">
        <v>44628</v>
      </c>
      <c r="B794" t="s">
        <v>412</v>
      </c>
      <c r="C794" t="s">
        <v>980</v>
      </c>
      <c r="D794" t="s">
        <v>414</v>
      </c>
      <c r="F794" t="s">
        <v>981</v>
      </c>
      <c r="G794" t="s">
        <v>425</v>
      </c>
      <c r="H794" t="s">
        <v>395</v>
      </c>
      <c r="J794" s="12">
        <v>0</v>
      </c>
      <c r="K794" s="85">
        <v>2057</v>
      </c>
      <c r="L794" t="s">
        <v>190</v>
      </c>
      <c r="M794" t="s">
        <v>191</v>
      </c>
      <c r="N794" t="s">
        <v>982</v>
      </c>
    </row>
    <row r="795" spans="1:14">
      <c r="A795" s="84">
        <v>44671</v>
      </c>
      <c r="B795" t="s">
        <v>412</v>
      </c>
      <c r="C795" t="s">
        <v>1151</v>
      </c>
      <c r="D795" t="s">
        <v>424</v>
      </c>
      <c r="F795" t="s">
        <v>1155</v>
      </c>
      <c r="G795" t="s">
        <v>1153</v>
      </c>
      <c r="H795" t="s">
        <v>395</v>
      </c>
      <c r="J795" s="12">
        <v>0</v>
      </c>
      <c r="K795" s="85">
        <v>63801.82</v>
      </c>
      <c r="L795" t="s">
        <v>190</v>
      </c>
      <c r="M795" t="s">
        <v>191</v>
      </c>
      <c r="N795" t="s">
        <v>120</v>
      </c>
    </row>
    <row r="796" spans="1:14">
      <c r="A796" s="84">
        <v>44732</v>
      </c>
      <c r="B796" t="s">
        <v>412</v>
      </c>
      <c r="C796" t="s">
        <v>1238</v>
      </c>
      <c r="D796" t="s">
        <v>424</v>
      </c>
      <c r="F796" t="s">
        <v>1241</v>
      </c>
      <c r="G796" t="s">
        <v>425</v>
      </c>
      <c r="H796" t="s">
        <v>395</v>
      </c>
      <c r="J796" s="12">
        <v>0</v>
      </c>
      <c r="K796" s="85">
        <v>63968.11</v>
      </c>
      <c r="L796" t="s">
        <v>190</v>
      </c>
      <c r="M796" t="s">
        <v>191</v>
      </c>
      <c r="N796" t="s">
        <v>120</v>
      </c>
    </row>
    <row r="797" spans="1:14">
      <c r="A797" s="84">
        <v>44671</v>
      </c>
      <c r="B797" t="s">
        <v>412</v>
      </c>
      <c r="C797" t="s">
        <v>1151</v>
      </c>
      <c r="D797" t="s">
        <v>424</v>
      </c>
      <c r="F797" t="s">
        <v>1156</v>
      </c>
      <c r="G797" t="s">
        <v>1153</v>
      </c>
      <c r="H797" t="s">
        <v>395</v>
      </c>
      <c r="J797" s="12">
        <v>0</v>
      </c>
      <c r="K797" s="85">
        <v>32718.94</v>
      </c>
      <c r="L797" t="s">
        <v>190</v>
      </c>
      <c r="M797" t="s">
        <v>191</v>
      </c>
      <c r="N797" t="s">
        <v>121</v>
      </c>
    </row>
    <row r="798" spans="1:14">
      <c r="A798" s="84">
        <v>44732</v>
      </c>
      <c r="B798" t="s">
        <v>412</v>
      </c>
      <c r="C798" t="s">
        <v>1238</v>
      </c>
      <c r="D798" t="s">
        <v>424</v>
      </c>
      <c r="F798" t="s">
        <v>1242</v>
      </c>
      <c r="G798" t="s">
        <v>425</v>
      </c>
      <c r="H798" t="s">
        <v>395</v>
      </c>
      <c r="J798" s="12">
        <v>0</v>
      </c>
      <c r="K798" s="85">
        <v>32540.59</v>
      </c>
      <c r="L798" t="s">
        <v>190</v>
      </c>
      <c r="M798" t="s">
        <v>191</v>
      </c>
      <c r="N798" t="s">
        <v>121</v>
      </c>
    </row>
    <row r="799" spans="1:14">
      <c r="A799" s="84">
        <v>44671</v>
      </c>
      <c r="B799" t="s">
        <v>412</v>
      </c>
      <c r="C799" t="s">
        <v>1151</v>
      </c>
      <c r="D799" t="s">
        <v>424</v>
      </c>
      <c r="F799" t="s">
        <v>1157</v>
      </c>
      <c r="G799" t="s">
        <v>1153</v>
      </c>
      <c r="H799" t="s">
        <v>395</v>
      </c>
      <c r="J799" s="12">
        <v>0</v>
      </c>
      <c r="K799" s="85">
        <v>6908</v>
      </c>
      <c r="L799" t="s">
        <v>190</v>
      </c>
      <c r="M799" t="s">
        <v>191</v>
      </c>
      <c r="N799" t="s">
        <v>122</v>
      </c>
    </row>
    <row r="800" spans="1:14">
      <c r="A800" s="84">
        <v>44732</v>
      </c>
      <c r="B800" t="s">
        <v>412</v>
      </c>
      <c r="C800" t="s">
        <v>1238</v>
      </c>
      <c r="D800" t="s">
        <v>424</v>
      </c>
      <c r="F800" t="s">
        <v>1243</v>
      </c>
      <c r="G800" t="s">
        <v>425</v>
      </c>
      <c r="H800" t="s">
        <v>395</v>
      </c>
      <c r="J800" s="12">
        <v>0</v>
      </c>
      <c r="K800" s="85">
        <v>6908</v>
      </c>
      <c r="L800" t="s">
        <v>190</v>
      </c>
      <c r="M800" t="s">
        <v>191</v>
      </c>
      <c r="N800" t="s">
        <v>122</v>
      </c>
    </row>
    <row r="801" spans="1:14">
      <c r="A801" s="84">
        <v>44441</v>
      </c>
      <c r="B801" t="s">
        <v>412</v>
      </c>
      <c r="C801" t="s">
        <v>687</v>
      </c>
      <c r="D801" t="s">
        <v>432</v>
      </c>
      <c r="F801" t="s">
        <v>688</v>
      </c>
      <c r="G801" t="s">
        <v>425</v>
      </c>
      <c r="H801" t="s">
        <v>395</v>
      </c>
      <c r="J801" s="12">
        <v>0</v>
      </c>
      <c r="K801" s="85">
        <v>12100</v>
      </c>
      <c r="L801" t="s">
        <v>190</v>
      </c>
      <c r="M801" t="s">
        <v>191</v>
      </c>
      <c r="N801" t="s">
        <v>13</v>
      </c>
    </row>
    <row r="802" spans="1:14">
      <c r="A802" s="84">
        <v>44467</v>
      </c>
      <c r="B802" t="s">
        <v>412</v>
      </c>
      <c r="C802" t="s">
        <v>711</v>
      </c>
      <c r="D802" t="s">
        <v>432</v>
      </c>
      <c r="F802" t="s">
        <v>712</v>
      </c>
      <c r="G802" t="s">
        <v>425</v>
      </c>
      <c r="H802" t="s">
        <v>395</v>
      </c>
      <c r="J802" s="12">
        <v>0</v>
      </c>
      <c r="K802" s="85">
        <v>12100</v>
      </c>
      <c r="L802" t="s">
        <v>190</v>
      </c>
      <c r="M802" t="s">
        <v>191</v>
      </c>
      <c r="N802" t="s">
        <v>13</v>
      </c>
    </row>
    <row r="803" spans="1:14">
      <c r="A803" s="84">
        <v>44659</v>
      </c>
      <c r="B803" t="s">
        <v>412</v>
      </c>
      <c r="C803" t="s">
        <v>1114</v>
      </c>
      <c r="D803" t="s">
        <v>432</v>
      </c>
      <c r="F803" t="s">
        <v>1116</v>
      </c>
      <c r="G803" t="s">
        <v>433</v>
      </c>
      <c r="H803" t="s">
        <v>395</v>
      </c>
      <c r="J803" s="12">
        <v>0</v>
      </c>
      <c r="K803" s="85">
        <v>3025</v>
      </c>
      <c r="L803" t="s">
        <v>190</v>
      </c>
      <c r="M803" t="s">
        <v>191</v>
      </c>
      <c r="N803" t="s">
        <v>13</v>
      </c>
    </row>
    <row r="804" spans="1:14">
      <c r="A804" s="84">
        <v>44689</v>
      </c>
      <c r="B804" t="s">
        <v>412</v>
      </c>
      <c r="C804" t="s">
        <v>1205</v>
      </c>
      <c r="D804" t="s">
        <v>432</v>
      </c>
      <c r="F804" t="s">
        <v>1207</v>
      </c>
      <c r="G804" t="s">
        <v>438</v>
      </c>
      <c r="H804" t="s">
        <v>395</v>
      </c>
      <c r="J804" s="12">
        <v>0</v>
      </c>
      <c r="K804" s="85">
        <v>3025</v>
      </c>
      <c r="L804" t="s">
        <v>190</v>
      </c>
      <c r="M804" t="s">
        <v>191</v>
      </c>
      <c r="N804" t="s">
        <v>13</v>
      </c>
    </row>
    <row r="805" spans="1:14">
      <c r="A805" s="84">
        <v>44720</v>
      </c>
      <c r="B805" t="s">
        <v>412</v>
      </c>
      <c r="C805" t="s">
        <v>1232</v>
      </c>
      <c r="D805" t="s">
        <v>432</v>
      </c>
      <c r="F805" t="s">
        <v>1234</v>
      </c>
      <c r="G805" t="s">
        <v>425</v>
      </c>
      <c r="H805" t="s">
        <v>395</v>
      </c>
      <c r="J805" s="12">
        <v>0</v>
      </c>
      <c r="K805" s="85">
        <v>3025</v>
      </c>
      <c r="L805" t="s">
        <v>190</v>
      </c>
      <c r="M805" t="s">
        <v>191</v>
      </c>
      <c r="N805" t="s">
        <v>13</v>
      </c>
    </row>
    <row r="806" spans="1:14">
      <c r="A806" s="84">
        <v>44742</v>
      </c>
      <c r="B806" t="s">
        <v>411</v>
      </c>
      <c r="C806" t="s">
        <v>1323</v>
      </c>
      <c r="D806" t="s">
        <v>432</v>
      </c>
      <c r="F806" t="s">
        <v>1326</v>
      </c>
      <c r="G806" t="s">
        <v>433</v>
      </c>
      <c r="H806" t="s">
        <v>1325</v>
      </c>
      <c r="J806" s="12">
        <v>0</v>
      </c>
      <c r="K806" s="85">
        <v>3025</v>
      </c>
      <c r="L806" t="s">
        <v>190</v>
      </c>
      <c r="M806" t="s">
        <v>191</v>
      </c>
      <c r="N806" t="s">
        <v>13</v>
      </c>
    </row>
    <row r="807" spans="1:14">
      <c r="A807" s="84">
        <v>44467</v>
      </c>
      <c r="B807" t="s">
        <v>508</v>
      </c>
      <c r="C807" t="s">
        <v>713</v>
      </c>
      <c r="E807" t="s">
        <v>714</v>
      </c>
      <c r="F807" t="s">
        <v>715</v>
      </c>
      <c r="G807" t="s">
        <v>415</v>
      </c>
      <c r="H807" t="s">
        <v>486</v>
      </c>
      <c r="J807" s="12">
        <v>0</v>
      </c>
      <c r="K807" s="85">
        <v>325</v>
      </c>
      <c r="L807" t="s">
        <v>190</v>
      </c>
      <c r="M807" t="s">
        <v>191</v>
      </c>
      <c r="N807" t="s">
        <v>14</v>
      </c>
    </row>
    <row r="808" spans="1:14">
      <c r="A808" s="84">
        <v>44467</v>
      </c>
      <c r="B808" t="s">
        <v>508</v>
      </c>
      <c r="C808" t="s">
        <v>713</v>
      </c>
      <c r="E808" t="s">
        <v>714</v>
      </c>
      <c r="F808" t="s">
        <v>716</v>
      </c>
      <c r="G808" t="s">
        <v>436</v>
      </c>
      <c r="H808" t="s">
        <v>486</v>
      </c>
      <c r="J808" s="12">
        <v>0</v>
      </c>
      <c r="K808" s="85">
        <v>2224</v>
      </c>
      <c r="N808" t="s">
        <v>14</v>
      </c>
    </row>
    <row r="809" spans="1:14">
      <c r="A809" s="84">
        <v>44467</v>
      </c>
      <c r="B809" t="s">
        <v>508</v>
      </c>
      <c r="C809" t="s">
        <v>717</v>
      </c>
      <c r="E809" t="s">
        <v>714</v>
      </c>
      <c r="F809" t="s">
        <v>718</v>
      </c>
      <c r="G809" t="s">
        <v>415</v>
      </c>
      <c r="H809" t="s">
        <v>486</v>
      </c>
      <c r="J809" s="12">
        <v>0</v>
      </c>
      <c r="K809" s="85">
        <v>280</v>
      </c>
      <c r="L809" t="s">
        <v>190</v>
      </c>
      <c r="M809" t="s">
        <v>191</v>
      </c>
      <c r="N809" t="s">
        <v>14</v>
      </c>
    </row>
    <row r="810" spans="1:14">
      <c r="A810" s="84">
        <v>44504</v>
      </c>
      <c r="B810" t="s">
        <v>508</v>
      </c>
      <c r="C810" t="s">
        <v>813</v>
      </c>
      <c r="E810" t="s">
        <v>714</v>
      </c>
      <c r="F810" t="s">
        <v>814</v>
      </c>
      <c r="G810" t="s">
        <v>815</v>
      </c>
      <c r="H810" t="s">
        <v>486</v>
      </c>
      <c r="J810" s="12">
        <v>0</v>
      </c>
      <c r="K810" s="85">
        <v>3574.14</v>
      </c>
      <c r="L810" t="s">
        <v>190</v>
      </c>
      <c r="M810" t="s">
        <v>191</v>
      </c>
      <c r="N810" t="s">
        <v>14</v>
      </c>
    </row>
    <row r="811" spans="1:14">
      <c r="A811" s="84">
        <v>44504</v>
      </c>
      <c r="B811" t="s">
        <v>508</v>
      </c>
      <c r="C811" t="s">
        <v>816</v>
      </c>
      <c r="E811" t="s">
        <v>714</v>
      </c>
      <c r="F811" t="s">
        <v>817</v>
      </c>
      <c r="G811" t="s">
        <v>415</v>
      </c>
      <c r="H811" t="s">
        <v>486</v>
      </c>
      <c r="J811" s="12">
        <v>0</v>
      </c>
      <c r="K811" s="85">
        <v>1675</v>
      </c>
      <c r="L811" t="s">
        <v>190</v>
      </c>
      <c r="M811" t="s">
        <v>191</v>
      </c>
      <c r="N811" t="s">
        <v>14</v>
      </c>
    </row>
    <row r="812" spans="1:14">
      <c r="A812" s="84">
        <v>44672</v>
      </c>
      <c r="B812" t="s">
        <v>508</v>
      </c>
      <c r="C812" t="s">
        <v>1162</v>
      </c>
      <c r="E812" t="s">
        <v>714</v>
      </c>
      <c r="F812" t="s">
        <v>114</v>
      </c>
      <c r="G812" t="s">
        <v>415</v>
      </c>
      <c r="H812" t="s">
        <v>486</v>
      </c>
      <c r="J812" s="12">
        <v>0</v>
      </c>
      <c r="K812" s="85">
        <v>1579</v>
      </c>
      <c r="L812" t="s">
        <v>190</v>
      </c>
      <c r="M812" t="s">
        <v>191</v>
      </c>
      <c r="N812" t="s">
        <v>14</v>
      </c>
    </row>
    <row r="813" spans="1:14">
      <c r="A813" s="84">
        <v>44672</v>
      </c>
      <c r="B813" t="s">
        <v>508</v>
      </c>
      <c r="C813" t="s">
        <v>1162</v>
      </c>
      <c r="E813" t="s">
        <v>714</v>
      </c>
      <c r="F813" t="s">
        <v>665</v>
      </c>
      <c r="G813" t="s">
        <v>440</v>
      </c>
      <c r="H813" t="s">
        <v>486</v>
      </c>
      <c r="J813" s="12">
        <v>0</v>
      </c>
      <c r="K813" s="85">
        <v>5400</v>
      </c>
      <c r="L813" t="s">
        <v>190</v>
      </c>
      <c r="M813" t="s">
        <v>191</v>
      </c>
      <c r="N813" t="s">
        <v>14</v>
      </c>
    </row>
    <row r="814" spans="1:14">
      <c r="A814" s="84">
        <v>44672</v>
      </c>
      <c r="B814" t="s">
        <v>508</v>
      </c>
      <c r="C814" t="s">
        <v>1162</v>
      </c>
      <c r="E814" t="s">
        <v>714</v>
      </c>
      <c r="F814" t="s">
        <v>716</v>
      </c>
      <c r="G814" t="s">
        <v>436</v>
      </c>
      <c r="H814" t="s">
        <v>486</v>
      </c>
      <c r="J814" s="12">
        <v>0</v>
      </c>
      <c r="K814" s="85">
        <v>1500</v>
      </c>
      <c r="L814" t="s">
        <v>190</v>
      </c>
      <c r="M814" t="s">
        <v>191</v>
      </c>
      <c r="N814" t="s">
        <v>14</v>
      </c>
    </row>
    <row r="815" spans="1:14">
      <c r="A815" s="84">
        <v>44448</v>
      </c>
      <c r="B815" t="s">
        <v>187</v>
      </c>
      <c r="C815" t="s">
        <v>202</v>
      </c>
      <c r="F815" t="s">
        <v>697</v>
      </c>
      <c r="G815" t="s">
        <v>509</v>
      </c>
      <c r="H815" t="s">
        <v>201</v>
      </c>
      <c r="J815" s="12">
        <v>0</v>
      </c>
      <c r="K815" s="85">
        <v>20790</v>
      </c>
      <c r="L815" t="s">
        <v>190</v>
      </c>
      <c r="M815" t="s">
        <v>191</v>
      </c>
      <c r="N815" t="s">
        <v>123</v>
      </c>
    </row>
    <row r="816" spans="1:14">
      <c r="A816" s="84">
        <v>44448</v>
      </c>
      <c r="B816" t="s">
        <v>187</v>
      </c>
      <c r="C816" t="s">
        <v>698</v>
      </c>
      <c r="F816" t="s">
        <v>699</v>
      </c>
      <c r="G816" t="s">
        <v>509</v>
      </c>
      <c r="H816" t="s">
        <v>201</v>
      </c>
      <c r="J816" s="12">
        <v>0</v>
      </c>
      <c r="K816" s="85">
        <v>20790</v>
      </c>
      <c r="L816" t="s">
        <v>190</v>
      </c>
      <c r="M816" t="s">
        <v>191</v>
      </c>
      <c r="N816" t="s">
        <v>123</v>
      </c>
    </row>
    <row r="817" spans="1:14">
      <c r="A817" s="84">
        <v>44448</v>
      </c>
      <c r="B817" t="s">
        <v>187</v>
      </c>
      <c r="C817" t="s">
        <v>700</v>
      </c>
      <c r="F817" t="s">
        <v>701</v>
      </c>
      <c r="G817" t="s">
        <v>509</v>
      </c>
      <c r="H817" t="s">
        <v>201</v>
      </c>
      <c r="J817" s="12">
        <v>0</v>
      </c>
      <c r="K817" s="85">
        <v>20790</v>
      </c>
      <c r="L817" t="s">
        <v>190</v>
      </c>
      <c r="M817" t="s">
        <v>191</v>
      </c>
      <c r="N817" t="s">
        <v>123</v>
      </c>
    </row>
    <row r="818" spans="1:14">
      <c r="A818" s="84">
        <v>44448</v>
      </c>
      <c r="B818" t="s">
        <v>187</v>
      </c>
      <c r="C818" t="s">
        <v>702</v>
      </c>
      <c r="F818" t="s">
        <v>703</v>
      </c>
      <c r="G818" t="s">
        <v>509</v>
      </c>
      <c r="H818" t="s">
        <v>201</v>
      </c>
      <c r="J818" s="12">
        <v>0</v>
      </c>
      <c r="K818" s="85">
        <v>20790</v>
      </c>
      <c r="L818" t="s">
        <v>190</v>
      </c>
      <c r="M818" t="s">
        <v>191</v>
      </c>
      <c r="N818" t="s">
        <v>123</v>
      </c>
    </row>
    <row r="819" spans="1:14">
      <c r="A819" s="84">
        <v>44448</v>
      </c>
      <c r="B819" t="s">
        <v>187</v>
      </c>
      <c r="C819" t="s">
        <v>704</v>
      </c>
      <c r="F819" t="s">
        <v>705</v>
      </c>
      <c r="G819" t="s">
        <v>509</v>
      </c>
      <c r="H819" t="s">
        <v>201</v>
      </c>
      <c r="J819" s="12">
        <v>0</v>
      </c>
      <c r="K819" s="85">
        <v>20790</v>
      </c>
      <c r="L819" t="s">
        <v>190</v>
      </c>
      <c r="M819" t="s">
        <v>191</v>
      </c>
      <c r="N819" t="s">
        <v>123</v>
      </c>
    </row>
    <row r="820" spans="1:14">
      <c r="A820" s="84">
        <v>44469</v>
      </c>
      <c r="B820" t="s">
        <v>187</v>
      </c>
      <c r="C820" t="s">
        <v>737</v>
      </c>
      <c r="F820" t="s">
        <v>738</v>
      </c>
      <c r="G820" t="s">
        <v>509</v>
      </c>
      <c r="H820" t="s">
        <v>197</v>
      </c>
      <c r="I820" t="s">
        <v>198</v>
      </c>
      <c r="J820" s="12">
        <v>840</v>
      </c>
      <c r="K820" s="85">
        <v>21445.200000000001</v>
      </c>
      <c r="L820" t="s">
        <v>190</v>
      </c>
      <c r="M820" t="s">
        <v>191</v>
      </c>
      <c r="N820" t="s">
        <v>123</v>
      </c>
    </row>
    <row r="821" spans="1:14">
      <c r="A821" s="84">
        <v>44469</v>
      </c>
      <c r="B821" t="s">
        <v>187</v>
      </c>
      <c r="C821" t="s">
        <v>739</v>
      </c>
      <c r="F821" t="s">
        <v>740</v>
      </c>
      <c r="G821" t="s">
        <v>509</v>
      </c>
      <c r="H821" t="s">
        <v>197</v>
      </c>
      <c r="I821" t="s">
        <v>198</v>
      </c>
      <c r="J821" s="12">
        <v>840</v>
      </c>
      <c r="K821" s="85">
        <v>21445.200000000001</v>
      </c>
      <c r="L821" t="s">
        <v>190</v>
      </c>
      <c r="M821" t="s">
        <v>191</v>
      </c>
      <c r="N821" t="s">
        <v>123</v>
      </c>
    </row>
    <row r="822" spans="1:14">
      <c r="A822" s="84">
        <v>44469</v>
      </c>
      <c r="B822" t="s">
        <v>187</v>
      </c>
      <c r="C822" t="s">
        <v>741</v>
      </c>
      <c r="F822" t="s">
        <v>742</v>
      </c>
      <c r="G822" t="s">
        <v>509</v>
      </c>
      <c r="H822" t="s">
        <v>197</v>
      </c>
      <c r="I822" t="s">
        <v>198</v>
      </c>
      <c r="J822" s="12">
        <v>840</v>
      </c>
      <c r="K822" s="85">
        <v>21445.200000000001</v>
      </c>
      <c r="L822" t="s">
        <v>190</v>
      </c>
      <c r="M822" t="s">
        <v>191</v>
      </c>
      <c r="N822" t="s">
        <v>123</v>
      </c>
    </row>
    <row r="823" spans="1:14">
      <c r="A823" s="84">
        <v>44469</v>
      </c>
      <c r="B823" t="s">
        <v>187</v>
      </c>
      <c r="C823" t="s">
        <v>743</v>
      </c>
      <c r="F823" t="s">
        <v>744</v>
      </c>
      <c r="G823" t="s">
        <v>509</v>
      </c>
      <c r="H823" t="s">
        <v>197</v>
      </c>
      <c r="I823" t="s">
        <v>198</v>
      </c>
      <c r="J823" s="12">
        <v>840</v>
      </c>
      <c r="K823" s="85">
        <v>21445.200000000001</v>
      </c>
      <c r="L823" t="s">
        <v>190</v>
      </c>
      <c r="M823" t="s">
        <v>191</v>
      </c>
      <c r="N823" t="s">
        <v>123</v>
      </c>
    </row>
    <row r="824" spans="1:14">
      <c r="A824" s="84">
        <v>44469</v>
      </c>
      <c r="B824" t="s">
        <v>187</v>
      </c>
      <c r="C824" t="s">
        <v>745</v>
      </c>
      <c r="F824" t="s">
        <v>746</v>
      </c>
      <c r="G824" t="s">
        <v>509</v>
      </c>
      <c r="H824" t="s">
        <v>197</v>
      </c>
      <c r="I824" t="s">
        <v>198</v>
      </c>
      <c r="J824" s="12">
        <v>840</v>
      </c>
      <c r="K824" s="85">
        <v>21445.200000000001</v>
      </c>
      <c r="L824" t="s">
        <v>190</v>
      </c>
      <c r="M824" t="s">
        <v>191</v>
      </c>
      <c r="N824" t="s">
        <v>123</v>
      </c>
    </row>
    <row r="825" spans="1:14">
      <c r="A825" s="84">
        <v>44469</v>
      </c>
      <c r="B825" t="s">
        <v>187</v>
      </c>
      <c r="C825" t="s">
        <v>747</v>
      </c>
      <c r="F825" t="s">
        <v>748</v>
      </c>
      <c r="G825" t="s">
        <v>509</v>
      </c>
      <c r="H825" t="s">
        <v>197</v>
      </c>
      <c r="I825" t="s">
        <v>198</v>
      </c>
      <c r="J825" s="12">
        <v>840</v>
      </c>
      <c r="K825" s="85">
        <v>21445.200000000001</v>
      </c>
      <c r="L825" t="s">
        <v>190</v>
      </c>
      <c r="M825" t="s">
        <v>191</v>
      </c>
      <c r="N825" t="s">
        <v>123</v>
      </c>
    </row>
    <row r="826" spans="1:14">
      <c r="A826" s="84">
        <v>44469</v>
      </c>
      <c r="B826" t="s">
        <v>187</v>
      </c>
      <c r="C826" t="s">
        <v>749</v>
      </c>
      <c r="F826" t="s">
        <v>750</v>
      </c>
      <c r="G826" t="s">
        <v>509</v>
      </c>
      <c r="H826" t="s">
        <v>197</v>
      </c>
      <c r="I826" t="s">
        <v>198</v>
      </c>
      <c r="J826" s="12">
        <v>840</v>
      </c>
      <c r="K826" s="85">
        <v>21445.200000000001</v>
      </c>
      <c r="L826" t="s">
        <v>190</v>
      </c>
      <c r="M826" t="s">
        <v>191</v>
      </c>
      <c r="N826" t="s">
        <v>123</v>
      </c>
    </row>
    <row r="827" spans="1:14">
      <c r="A827" s="84">
        <v>44469</v>
      </c>
      <c r="B827" t="s">
        <v>187</v>
      </c>
      <c r="C827" t="s">
        <v>751</v>
      </c>
      <c r="F827" t="s">
        <v>752</v>
      </c>
      <c r="G827" t="s">
        <v>509</v>
      </c>
      <c r="H827" t="s">
        <v>197</v>
      </c>
      <c r="I827" t="s">
        <v>198</v>
      </c>
      <c r="J827" s="12">
        <v>840</v>
      </c>
      <c r="K827" s="85">
        <v>21445.200000000001</v>
      </c>
      <c r="L827" t="s">
        <v>190</v>
      </c>
      <c r="M827" t="s">
        <v>191</v>
      </c>
      <c r="N827" t="s">
        <v>123</v>
      </c>
    </row>
    <row r="828" spans="1:14">
      <c r="A828" s="84">
        <v>44469</v>
      </c>
      <c r="B828" t="s">
        <v>187</v>
      </c>
      <c r="C828" t="s">
        <v>753</v>
      </c>
      <c r="D828" t="s">
        <v>754</v>
      </c>
      <c r="F828" t="s">
        <v>512</v>
      </c>
      <c r="G828" t="s">
        <v>509</v>
      </c>
      <c r="H828" t="s">
        <v>197</v>
      </c>
      <c r="I828" t="s">
        <v>198</v>
      </c>
      <c r="J828" s="12">
        <v>840</v>
      </c>
      <c r="K828" s="85">
        <v>21445.200000000001</v>
      </c>
      <c r="L828" t="s">
        <v>190</v>
      </c>
      <c r="M828" t="s">
        <v>191</v>
      </c>
      <c r="N828" t="s">
        <v>123</v>
      </c>
    </row>
    <row r="829" spans="1:14">
      <c r="A829" s="84">
        <v>44669</v>
      </c>
      <c r="B829" t="s">
        <v>508</v>
      </c>
      <c r="C829" t="s">
        <v>1147</v>
      </c>
      <c r="E829" t="s">
        <v>1148</v>
      </c>
      <c r="F829" t="s">
        <v>1149</v>
      </c>
      <c r="G829" t="s">
        <v>415</v>
      </c>
      <c r="H829" t="s">
        <v>486</v>
      </c>
      <c r="J829" s="12">
        <v>0</v>
      </c>
      <c r="K829" s="85">
        <v>1129</v>
      </c>
      <c r="L829" t="s">
        <v>190</v>
      </c>
      <c r="M829" t="s">
        <v>191</v>
      </c>
      <c r="N829" t="s">
        <v>1150</v>
      </c>
    </row>
    <row r="830" spans="1:14">
      <c r="A830" s="84">
        <v>44679</v>
      </c>
      <c r="B830" t="s">
        <v>508</v>
      </c>
      <c r="C830" t="s">
        <v>1172</v>
      </c>
      <c r="E830" t="s">
        <v>1173</v>
      </c>
      <c r="F830" t="s">
        <v>114</v>
      </c>
      <c r="G830" t="s">
        <v>415</v>
      </c>
      <c r="H830" t="s">
        <v>486</v>
      </c>
      <c r="J830" s="12">
        <v>0</v>
      </c>
      <c r="K830" s="85">
        <v>1470</v>
      </c>
      <c r="L830" t="s">
        <v>190</v>
      </c>
      <c r="M830" t="s">
        <v>191</v>
      </c>
      <c r="N830" t="s">
        <v>1150</v>
      </c>
    </row>
    <row r="831" spans="1:14">
      <c r="A831" s="84">
        <v>44679</v>
      </c>
      <c r="B831" t="s">
        <v>508</v>
      </c>
      <c r="C831" t="s">
        <v>1172</v>
      </c>
      <c r="E831" t="s">
        <v>1173</v>
      </c>
      <c r="F831" t="s">
        <v>665</v>
      </c>
      <c r="G831" t="s">
        <v>440</v>
      </c>
      <c r="H831" t="s">
        <v>486</v>
      </c>
      <c r="J831" s="12">
        <v>0</v>
      </c>
      <c r="K831" s="85">
        <v>4400</v>
      </c>
      <c r="L831" t="s">
        <v>190</v>
      </c>
      <c r="M831" t="s">
        <v>191</v>
      </c>
      <c r="N831" t="s">
        <v>1150</v>
      </c>
    </row>
    <row r="832" spans="1:14">
      <c r="A832" s="84">
        <v>44740</v>
      </c>
      <c r="B832" t="s">
        <v>508</v>
      </c>
      <c r="C832" t="s">
        <v>1255</v>
      </c>
      <c r="E832" t="s">
        <v>1148</v>
      </c>
      <c r="F832" t="s">
        <v>1256</v>
      </c>
      <c r="G832" t="s">
        <v>415</v>
      </c>
      <c r="H832" t="s">
        <v>486</v>
      </c>
      <c r="J832" s="12">
        <v>0</v>
      </c>
      <c r="K832" s="85">
        <v>2430</v>
      </c>
      <c r="L832" t="s">
        <v>190</v>
      </c>
      <c r="M832" t="s">
        <v>191</v>
      </c>
      <c r="N832" t="s">
        <v>1150</v>
      </c>
    </row>
    <row r="833" spans="1:14">
      <c r="A833" s="84">
        <v>44740</v>
      </c>
      <c r="B833" t="s">
        <v>508</v>
      </c>
      <c r="C833" t="s">
        <v>1270</v>
      </c>
      <c r="E833" t="s">
        <v>1271</v>
      </c>
      <c r="F833" t="s">
        <v>1272</v>
      </c>
      <c r="G833" t="s">
        <v>1273</v>
      </c>
      <c r="H833" t="s">
        <v>486</v>
      </c>
      <c r="I833" t="s">
        <v>198</v>
      </c>
      <c r="J833" s="12">
        <v>436.19</v>
      </c>
      <c r="K833" s="85">
        <v>11135.93</v>
      </c>
      <c r="L833" t="s">
        <v>190</v>
      </c>
      <c r="M833" t="s">
        <v>191</v>
      </c>
      <c r="N833" t="s">
        <v>1150</v>
      </c>
    </row>
    <row r="834" spans="1:14">
      <c r="A834" s="84">
        <v>44742</v>
      </c>
      <c r="B834" t="s">
        <v>508</v>
      </c>
      <c r="C834" t="s">
        <v>1353</v>
      </c>
      <c r="E834" t="s">
        <v>770</v>
      </c>
      <c r="F834" t="s">
        <v>1354</v>
      </c>
      <c r="G834" t="s">
        <v>1273</v>
      </c>
      <c r="H834" t="s">
        <v>486</v>
      </c>
      <c r="J834" s="12">
        <v>0</v>
      </c>
      <c r="K834" s="85">
        <v>1495.65</v>
      </c>
      <c r="L834" t="s">
        <v>190</v>
      </c>
      <c r="M834" t="s">
        <v>191</v>
      </c>
      <c r="N834" t="s">
        <v>1150</v>
      </c>
    </row>
    <row r="835" spans="1:14">
      <c r="A835" s="84">
        <v>44515</v>
      </c>
      <c r="B835" t="s">
        <v>412</v>
      </c>
      <c r="C835" t="s">
        <v>825</v>
      </c>
      <c r="D835" t="s">
        <v>826</v>
      </c>
      <c r="F835" t="s">
        <v>827</v>
      </c>
      <c r="G835" t="s">
        <v>425</v>
      </c>
      <c r="H835" t="s">
        <v>395</v>
      </c>
      <c r="J835" s="12">
        <v>0</v>
      </c>
      <c r="K835" s="85">
        <v>10000</v>
      </c>
      <c r="L835" t="s">
        <v>190</v>
      </c>
      <c r="M835" t="s">
        <v>191</v>
      </c>
      <c r="N835" t="s">
        <v>828</v>
      </c>
    </row>
    <row r="836" spans="1:14">
      <c r="A836" s="84">
        <v>44669</v>
      </c>
      <c r="B836" t="s">
        <v>508</v>
      </c>
      <c r="C836" t="s">
        <v>1144</v>
      </c>
      <c r="E836" t="s">
        <v>1145</v>
      </c>
      <c r="F836" t="s">
        <v>1146</v>
      </c>
      <c r="G836" t="s">
        <v>440</v>
      </c>
      <c r="H836" t="s">
        <v>486</v>
      </c>
      <c r="J836" s="12">
        <v>0</v>
      </c>
      <c r="K836" s="85">
        <v>1208</v>
      </c>
      <c r="L836" t="s">
        <v>190</v>
      </c>
      <c r="M836" t="s">
        <v>191</v>
      </c>
      <c r="N836" t="s">
        <v>828</v>
      </c>
    </row>
    <row r="837" spans="1:14">
      <c r="A837" s="84">
        <v>44701</v>
      </c>
      <c r="B837" t="s">
        <v>412</v>
      </c>
      <c r="C837" t="s">
        <v>1208</v>
      </c>
      <c r="D837" t="s">
        <v>1209</v>
      </c>
      <c r="F837" t="s">
        <v>1210</v>
      </c>
      <c r="G837" t="s">
        <v>685</v>
      </c>
      <c r="H837" t="s">
        <v>395</v>
      </c>
      <c r="J837" s="12">
        <v>0</v>
      </c>
      <c r="K837" s="85">
        <v>14000</v>
      </c>
      <c r="L837" t="s">
        <v>190</v>
      </c>
      <c r="M837" t="s">
        <v>191</v>
      </c>
      <c r="N837" t="s">
        <v>828</v>
      </c>
    </row>
    <row r="838" spans="1:14">
      <c r="A838" s="84">
        <v>44386</v>
      </c>
      <c r="B838" t="s">
        <v>412</v>
      </c>
      <c r="C838" t="s">
        <v>532</v>
      </c>
      <c r="D838" t="s">
        <v>400</v>
      </c>
      <c r="F838" t="s">
        <v>533</v>
      </c>
      <c r="G838" t="s">
        <v>436</v>
      </c>
      <c r="H838" t="s">
        <v>395</v>
      </c>
      <c r="I838" t="s">
        <v>430</v>
      </c>
      <c r="J838" s="12">
        <v>100</v>
      </c>
      <c r="K838" s="85">
        <v>2084</v>
      </c>
      <c r="L838" t="s">
        <v>190</v>
      </c>
      <c r="M838" t="s">
        <v>191</v>
      </c>
      <c r="N838" t="s">
        <v>161</v>
      </c>
    </row>
    <row r="839" spans="1:14">
      <c r="A839" s="84">
        <v>44398</v>
      </c>
      <c r="B839" t="s">
        <v>187</v>
      </c>
      <c r="C839" t="s">
        <v>543</v>
      </c>
      <c r="D839" t="s">
        <v>400</v>
      </c>
      <c r="F839" t="s">
        <v>475</v>
      </c>
      <c r="G839" t="s">
        <v>443</v>
      </c>
      <c r="H839" t="s">
        <v>395</v>
      </c>
      <c r="J839" s="12">
        <v>0</v>
      </c>
      <c r="K839" s="85">
        <v>153</v>
      </c>
      <c r="L839" t="s">
        <v>190</v>
      </c>
      <c r="M839" t="s">
        <v>191</v>
      </c>
      <c r="N839" t="s">
        <v>161</v>
      </c>
    </row>
    <row r="840" spans="1:14">
      <c r="A840" s="84">
        <v>44682</v>
      </c>
      <c r="B840" t="s">
        <v>508</v>
      </c>
      <c r="C840" t="s">
        <v>1193</v>
      </c>
      <c r="E840" t="s">
        <v>1191</v>
      </c>
      <c r="F840" t="s">
        <v>1194</v>
      </c>
      <c r="G840" t="s">
        <v>509</v>
      </c>
      <c r="H840" t="s">
        <v>486</v>
      </c>
      <c r="I840" t="s">
        <v>430</v>
      </c>
      <c r="J840" s="12">
        <v>13110</v>
      </c>
      <c r="K840" s="85">
        <v>273225.51</v>
      </c>
      <c r="L840" t="s">
        <v>190</v>
      </c>
      <c r="M840" t="s">
        <v>191</v>
      </c>
      <c r="N840" t="s">
        <v>17</v>
      </c>
    </row>
    <row r="841" spans="1:14">
      <c r="A841" s="84">
        <v>44712</v>
      </c>
      <c r="B841" t="s">
        <v>187</v>
      </c>
      <c r="C841" t="s">
        <v>1217</v>
      </c>
      <c r="F841" t="s">
        <v>1218</v>
      </c>
      <c r="G841" t="s">
        <v>509</v>
      </c>
      <c r="H841" t="s">
        <v>197</v>
      </c>
      <c r="I841" t="s">
        <v>198</v>
      </c>
      <c r="J841" s="12">
        <v>50</v>
      </c>
      <c r="K841" s="85">
        <v>1276.5</v>
      </c>
      <c r="L841" t="s">
        <v>190</v>
      </c>
      <c r="M841" t="s">
        <v>191</v>
      </c>
      <c r="N841" t="s">
        <v>17</v>
      </c>
    </row>
  </sheetData>
  <autoFilter ref="A1:O841">
    <sortState ref="A2:O841">
      <sortCondition ref="N1:N841"/>
    </sortState>
  </autoFilter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53"/>
  <sheetViews>
    <sheetView topLeftCell="A16" workbookViewId="0">
      <selection activeCell="A46" sqref="A46:XFD46"/>
    </sheetView>
  </sheetViews>
  <sheetFormatPr defaultRowHeight="15"/>
  <cols>
    <col min="1" max="1" width="15.7109375" bestFit="1" customWidth="1"/>
    <col min="2" max="2" width="14.5703125" bestFit="1" customWidth="1"/>
  </cols>
  <sheetData>
    <row r="3" spans="1:2">
      <c r="A3" s="105" t="s">
        <v>1431</v>
      </c>
      <c r="B3" t="s">
        <v>1433</v>
      </c>
    </row>
    <row r="4" spans="1:2">
      <c r="A4" s="3" t="s">
        <v>0</v>
      </c>
      <c r="B4" s="106">
        <v>4045112.8300000024</v>
      </c>
    </row>
    <row r="5" spans="1:2">
      <c r="A5" s="3" t="s">
        <v>989</v>
      </c>
      <c r="B5" s="106">
        <v>172431.00000000009</v>
      </c>
    </row>
    <row r="6" spans="1:2">
      <c r="A6" s="3" t="s">
        <v>135</v>
      </c>
      <c r="B6" s="106">
        <v>58209.689999999995</v>
      </c>
    </row>
    <row r="7" spans="1:2">
      <c r="A7" s="3" t="s">
        <v>1</v>
      </c>
      <c r="B7" s="106">
        <v>29487.15</v>
      </c>
    </row>
    <row r="8" spans="1:2">
      <c r="A8" s="3" t="s">
        <v>667</v>
      </c>
      <c r="B8" s="106">
        <v>6079180.4199999999</v>
      </c>
    </row>
    <row r="9" spans="1:2">
      <c r="A9" s="3" t="s">
        <v>138</v>
      </c>
      <c r="B9" s="106">
        <v>525640</v>
      </c>
    </row>
    <row r="10" spans="1:2">
      <c r="A10" s="3" t="s">
        <v>632</v>
      </c>
      <c r="B10" s="106">
        <v>11156.39</v>
      </c>
    </row>
    <row r="11" spans="1:2">
      <c r="A11" s="3" t="s">
        <v>630</v>
      </c>
      <c r="B11" s="106">
        <v>529872.71</v>
      </c>
    </row>
    <row r="12" spans="1:2">
      <c r="A12" s="3" t="s">
        <v>639</v>
      </c>
      <c r="B12" s="106">
        <v>7198946.6799999997</v>
      </c>
    </row>
    <row r="13" spans="1:2">
      <c r="A13" s="3" t="s">
        <v>2</v>
      </c>
      <c r="B13" s="106">
        <v>86263.69</v>
      </c>
    </row>
    <row r="14" spans="1:2">
      <c r="A14" s="3" t="s">
        <v>664</v>
      </c>
      <c r="B14" s="106">
        <v>21615.740000000005</v>
      </c>
    </row>
    <row r="15" spans="1:2">
      <c r="A15" s="3" t="s">
        <v>3</v>
      </c>
      <c r="B15" s="106">
        <v>38598.26</v>
      </c>
    </row>
    <row r="16" spans="1:2">
      <c r="A16" s="3" t="s">
        <v>4</v>
      </c>
      <c r="B16" s="106">
        <v>6483.5599999999995</v>
      </c>
    </row>
    <row r="17" spans="1:2">
      <c r="A17" s="3" t="s">
        <v>5</v>
      </c>
      <c r="B17" s="106">
        <v>1123.53</v>
      </c>
    </row>
    <row r="18" spans="1:2">
      <c r="A18" s="3" t="s">
        <v>686</v>
      </c>
      <c r="B18" s="106">
        <v>30559.399999999998</v>
      </c>
    </row>
    <row r="19" spans="1:2">
      <c r="A19" s="3" t="s">
        <v>1121</v>
      </c>
      <c r="B19" s="106">
        <v>183452</v>
      </c>
    </row>
    <row r="20" spans="1:2">
      <c r="A20" s="3" t="s">
        <v>6</v>
      </c>
      <c r="B20" s="106">
        <v>78550.78</v>
      </c>
    </row>
    <row r="21" spans="1:2">
      <c r="A21" s="3" t="s">
        <v>7</v>
      </c>
      <c r="B21" s="106">
        <v>120740</v>
      </c>
    </row>
    <row r="22" spans="1:2">
      <c r="A22" s="3" t="s">
        <v>8</v>
      </c>
      <c r="B22" s="106">
        <v>37000</v>
      </c>
    </row>
    <row r="23" spans="1:2">
      <c r="A23" s="3" t="s">
        <v>9</v>
      </c>
      <c r="B23" s="106">
        <v>11723.85</v>
      </c>
    </row>
    <row r="24" spans="1:2">
      <c r="A24" s="3" t="s">
        <v>116</v>
      </c>
      <c r="B24" s="106">
        <v>4597</v>
      </c>
    </row>
    <row r="25" spans="1:2">
      <c r="A25" s="3" t="s">
        <v>1165</v>
      </c>
      <c r="B25" s="106">
        <v>2950.76</v>
      </c>
    </row>
    <row r="26" spans="1:2">
      <c r="A26" s="3" t="s">
        <v>1260</v>
      </c>
      <c r="B26" s="106">
        <v>12640.810000000001</v>
      </c>
    </row>
    <row r="27" spans="1:2">
      <c r="A27" s="3" t="s">
        <v>113</v>
      </c>
      <c r="B27" s="106">
        <v>8669.99</v>
      </c>
    </row>
    <row r="28" spans="1:2">
      <c r="A28" s="3" t="s">
        <v>10</v>
      </c>
      <c r="B28" s="106">
        <v>162022.35999999999</v>
      </c>
    </row>
    <row r="29" spans="1:2">
      <c r="A29" s="3" t="s">
        <v>150</v>
      </c>
      <c r="B29" s="106">
        <v>7210.41</v>
      </c>
    </row>
    <row r="30" spans="1:2">
      <c r="A30" s="3" t="s">
        <v>11</v>
      </c>
      <c r="B30" s="106">
        <v>23065.09</v>
      </c>
    </row>
    <row r="31" spans="1:2">
      <c r="A31" s="3" t="s">
        <v>12</v>
      </c>
      <c r="B31" s="106">
        <v>703818.88</v>
      </c>
    </row>
    <row r="32" spans="1:2">
      <c r="A32" s="3" t="s">
        <v>119</v>
      </c>
      <c r="B32" s="106">
        <v>87120</v>
      </c>
    </row>
    <row r="33" spans="1:2">
      <c r="A33" s="3" t="s">
        <v>982</v>
      </c>
      <c r="B33" s="106">
        <v>2057</v>
      </c>
    </row>
    <row r="34" spans="1:2">
      <c r="A34" s="3" t="s">
        <v>120</v>
      </c>
      <c r="B34" s="106">
        <v>127769.93</v>
      </c>
    </row>
    <row r="35" spans="1:2">
      <c r="A35" s="3" t="s">
        <v>121</v>
      </c>
      <c r="B35" s="106">
        <v>65259.53</v>
      </c>
    </row>
    <row r="36" spans="1:2">
      <c r="A36" s="3" t="s">
        <v>122</v>
      </c>
      <c r="B36" s="106">
        <v>13816</v>
      </c>
    </row>
    <row r="37" spans="1:2">
      <c r="A37" s="3" t="s">
        <v>13</v>
      </c>
      <c r="B37" s="106">
        <v>36300</v>
      </c>
    </row>
    <row r="38" spans="1:2">
      <c r="A38" s="3" t="s">
        <v>14</v>
      </c>
      <c r="B38" s="106">
        <v>16557.14</v>
      </c>
    </row>
    <row r="39" spans="1:2">
      <c r="A39" s="3" t="s">
        <v>123</v>
      </c>
      <c r="B39" s="106">
        <v>296956.80000000005</v>
      </c>
    </row>
    <row r="40" spans="1:2">
      <c r="A40" s="3" t="s">
        <v>1150</v>
      </c>
      <c r="B40" s="106">
        <v>22060.58</v>
      </c>
    </row>
    <row r="41" spans="1:2">
      <c r="A41" s="3" t="s">
        <v>828</v>
      </c>
      <c r="B41" s="106">
        <v>25208</v>
      </c>
    </row>
    <row r="42" spans="1:2">
      <c r="A42" s="3" t="s">
        <v>1250</v>
      </c>
      <c r="B42" s="106">
        <v>5683</v>
      </c>
    </row>
    <row r="43" spans="1:2">
      <c r="A43" s="3" t="s">
        <v>15</v>
      </c>
      <c r="B43" s="106">
        <v>1878</v>
      </c>
    </row>
    <row r="44" spans="1:2">
      <c r="A44" s="3" t="s">
        <v>161</v>
      </c>
      <c r="B44" s="106">
        <v>2237</v>
      </c>
    </row>
    <row r="45" spans="1:2">
      <c r="A45" s="3" t="s">
        <v>16</v>
      </c>
      <c r="B45" s="106">
        <v>1104451.95</v>
      </c>
    </row>
    <row r="46" spans="1:2">
      <c r="A46" s="3" t="s">
        <v>17</v>
      </c>
      <c r="B46" s="106">
        <v>274502.01</v>
      </c>
    </row>
    <row r="47" spans="1:2">
      <c r="A47" s="3" t="s">
        <v>730</v>
      </c>
      <c r="B47" s="106">
        <v>150000</v>
      </c>
    </row>
    <row r="48" spans="1:2">
      <c r="A48" s="3" t="s">
        <v>165</v>
      </c>
      <c r="B48" s="106">
        <v>6449332.4100000001</v>
      </c>
    </row>
    <row r="49" spans="1:2">
      <c r="A49" s="3" t="s">
        <v>649</v>
      </c>
      <c r="B49" s="106">
        <v>399779.29999999993</v>
      </c>
    </row>
    <row r="50" spans="1:2">
      <c r="A50" s="3" t="s">
        <v>518</v>
      </c>
      <c r="B50" s="106">
        <v>7392033.580000001</v>
      </c>
    </row>
    <row r="51" spans="1:2">
      <c r="A51" s="3" t="s">
        <v>1331</v>
      </c>
      <c r="B51" s="106">
        <v>3057.56</v>
      </c>
    </row>
    <row r="52" spans="1:2">
      <c r="A52" s="3" t="s">
        <v>1439</v>
      </c>
      <c r="B52" s="106"/>
    </row>
    <row r="53" spans="1:2">
      <c r="A53" s="3" t="s">
        <v>1432</v>
      </c>
      <c r="B53" s="106">
        <v>36667182.770000011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N60"/>
  <sheetViews>
    <sheetView showGridLines="0" topLeftCell="B1" zoomScale="85" zoomScaleNormal="85" workbookViewId="0">
      <selection activeCell="Y40" sqref="Y40"/>
    </sheetView>
  </sheetViews>
  <sheetFormatPr defaultRowHeight="15"/>
  <cols>
    <col min="1" max="1" width="0" style="146" hidden="1" customWidth="1"/>
    <col min="2" max="2" width="16.140625" style="146" customWidth="1"/>
    <col min="3" max="3" width="1.140625" style="146" customWidth="1"/>
    <col min="4" max="4" width="12" style="146" customWidth="1"/>
    <col min="5" max="5" width="4.42578125" style="146" customWidth="1"/>
    <col min="6" max="6" width="2.5703125" style="146" customWidth="1"/>
    <col min="7" max="7" width="17.85546875" style="146" customWidth="1"/>
    <col min="8" max="8" width="1.28515625" style="146" customWidth="1"/>
    <col min="9" max="9" width="10.42578125" style="146" customWidth="1"/>
    <col min="10" max="10" width="4.28515625" style="146" customWidth="1"/>
    <col min="11" max="11" width="1.5703125" style="146" customWidth="1"/>
    <col min="12" max="12" width="10.28515625" style="146" customWidth="1"/>
    <col min="13" max="13" width="5.42578125" style="146" customWidth="1"/>
    <col min="14" max="14" width="23.85546875" style="146" customWidth="1"/>
    <col min="15" max="256" width="9.140625" style="146"/>
    <col min="257" max="257" width="0" style="146" hidden="1" customWidth="1"/>
    <col min="258" max="258" width="16.140625" style="146" customWidth="1"/>
    <col min="259" max="259" width="1.140625" style="146" customWidth="1"/>
    <col min="260" max="260" width="12" style="146" customWidth="1"/>
    <col min="261" max="261" width="4.42578125" style="146" customWidth="1"/>
    <col min="262" max="262" width="2.5703125" style="146" customWidth="1"/>
    <col min="263" max="263" width="17.85546875" style="146" customWidth="1"/>
    <col min="264" max="264" width="1.28515625" style="146" customWidth="1"/>
    <col min="265" max="265" width="10.42578125" style="146" customWidth="1"/>
    <col min="266" max="266" width="4.28515625" style="146" customWidth="1"/>
    <col min="267" max="267" width="1.5703125" style="146" customWidth="1"/>
    <col min="268" max="268" width="10.28515625" style="146" customWidth="1"/>
    <col min="269" max="269" width="5.42578125" style="146" customWidth="1"/>
    <col min="270" max="270" width="23.85546875" style="146" customWidth="1"/>
    <col min="271" max="512" width="9.140625" style="146"/>
    <col min="513" max="513" width="0" style="146" hidden="1" customWidth="1"/>
    <col min="514" max="514" width="16.140625" style="146" customWidth="1"/>
    <col min="515" max="515" width="1.140625" style="146" customWidth="1"/>
    <col min="516" max="516" width="12" style="146" customWidth="1"/>
    <col min="517" max="517" width="4.42578125" style="146" customWidth="1"/>
    <col min="518" max="518" width="2.5703125" style="146" customWidth="1"/>
    <col min="519" max="519" width="17.85546875" style="146" customWidth="1"/>
    <col min="520" max="520" width="1.28515625" style="146" customWidth="1"/>
    <col min="521" max="521" width="10.42578125" style="146" customWidth="1"/>
    <col min="522" max="522" width="4.28515625" style="146" customWidth="1"/>
    <col min="523" max="523" width="1.5703125" style="146" customWidth="1"/>
    <col min="524" max="524" width="10.28515625" style="146" customWidth="1"/>
    <col min="525" max="525" width="5.42578125" style="146" customWidth="1"/>
    <col min="526" max="526" width="23.85546875" style="146" customWidth="1"/>
    <col min="527" max="768" width="9.140625" style="146"/>
    <col min="769" max="769" width="0" style="146" hidden="1" customWidth="1"/>
    <col min="770" max="770" width="16.140625" style="146" customWidth="1"/>
    <col min="771" max="771" width="1.140625" style="146" customWidth="1"/>
    <col min="772" max="772" width="12" style="146" customWidth="1"/>
    <col min="773" max="773" width="4.42578125" style="146" customWidth="1"/>
    <col min="774" max="774" width="2.5703125" style="146" customWidth="1"/>
    <col min="775" max="775" width="17.85546875" style="146" customWidth="1"/>
    <col min="776" max="776" width="1.28515625" style="146" customWidth="1"/>
    <col min="777" max="777" width="10.42578125" style="146" customWidth="1"/>
    <col min="778" max="778" width="4.28515625" style="146" customWidth="1"/>
    <col min="779" max="779" width="1.5703125" style="146" customWidth="1"/>
    <col min="780" max="780" width="10.28515625" style="146" customWidth="1"/>
    <col min="781" max="781" width="5.42578125" style="146" customWidth="1"/>
    <col min="782" max="782" width="23.85546875" style="146" customWidth="1"/>
    <col min="783" max="1024" width="9.140625" style="146"/>
    <col min="1025" max="1025" width="0" style="146" hidden="1" customWidth="1"/>
    <col min="1026" max="1026" width="16.140625" style="146" customWidth="1"/>
    <col min="1027" max="1027" width="1.140625" style="146" customWidth="1"/>
    <col min="1028" max="1028" width="12" style="146" customWidth="1"/>
    <col min="1029" max="1029" width="4.42578125" style="146" customWidth="1"/>
    <col min="1030" max="1030" width="2.5703125" style="146" customWidth="1"/>
    <col min="1031" max="1031" width="17.85546875" style="146" customWidth="1"/>
    <col min="1032" max="1032" width="1.28515625" style="146" customWidth="1"/>
    <col min="1033" max="1033" width="10.42578125" style="146" customWidth="1"/>
    <col min="1034" max="1034" width="4.28515625" style="146" customWidth="1"/>
    <col min="1035" max="1035" width="1.5703125" style="146" customWidth="1"/>
    <col min="1036" max="1036" width="10.28515625" style="146" customWidth="1"/>
    <col min="1037" max="1037" width="5.42578125" style="146" customWidth="1"/>
    <col min="1038" max="1038" width="23.85546875" style="146" customWidth="1"/>
    <col min="1039" max="1280" width="9.140625" style="146"/>
    <col min="1281" max="1281" width="0" style="146" hidden="1" customWidth="1"/>
    <col min="1282" max="1282" width="16.140625" style="146" customWidth="1"/>
    <col min="1283" max="1283" width="1.140625" style="146" customWidth="1"/>
    <col min="1284" max="1284" width="12" style="146" customWidth="1"/>
    <col min="1285" max="1285" width="4.42578125" style="146" customWidth="1"/>
    <col min="1286" max="1286" width="2.5703125" style="146" customWidth="1"/>
    <col min="1287" max="1287" width="17.85546875" style="146" customWidth="1"/>
    <col min="1288" max="1288" width="1.28515625" style="146" customWidth="1"/>
    <col min="1289" max="1289" width="10.42578125" style="146" customWidth="1"/>
    <col min="1290" max="1290" width="4.28515625" style="146" customWidth="1"/>
    <col min="1291" max="1291" width="1.5703125" style="146" customWidth="1"/>
    <col min="1292" max="1292" width="10.28515625" style="146" customWidth="1"/>
    <col min="1293" max="1293" width="5.42578125" style="146" customWidth="1"/>
    <col min="1294" max="1294" width="23.85546875" style="146" customWidth="1"/>
    <col min="1295" max="1536" width="9.140625" style="146"/>
    <col min="1537" max="1537" width="0" style="146" hidden="1" customWidth="1"/>
    <col min="1538" max="1538" width="16.140625" style="146" customWidth="1"/>
    <col min="1539" max="1539" width="1.140625" style="146" customWidth="1"/>
    <col min="1540" max="1540" width="12" style="146" customWidth="1"/>
    <col min="1541" max="1541" width="4.42578125" style="146" customWidth="1"/>
    <col min="1542" max="1542" width="2.5703125" style="146" customWidth="1"/>
    <col min="1543" max="1543" width="17.85546875" style="146" customWidth="1"/>
    <col min="1544" max="1544" width="1.28515625" style="146" customWidth="1"/>
    <col min="1545" max="1545" width="10.42578125" style="146" customWidth="1"/>
    <col min="1546" max="1546" width="4.28515625" style="146" customWidth="1"/>
    <col min="1547" max="1547" width="1.5703125" style="146" customWidth="1"/>
    <col min="1548" max="1548" width="10.28515625" style="146" customWidth="1"/>
    <col min="1549" max="1549" width="5.42578125" style="146" customWidth="1"/>
    <col min="1550" max="1550" width="23.85546875" style="146" customWidth="1"/>
    <col min="1551" max="1792" width="9.140625" style="146"/>
    <col min="1793" max="1793" width="0" style="146" hidden="1" customWidth="1"/>
    <col min="1794" max="1794" width="16.140625" style="146" customWidth="1"/>
    <col min="1795" max="1795" width="1.140625" style="146" customWidth="1"/>
    <col min="1796" max="1796" width="12" style="146" customWidth="1"/>
    <col min="1797" max="1797" width="4.42578125" style="146" customWidth="1"/>
    <col min="1798" max="1798" width="2.5703125" style="146" customWidth="1"/>
    <col min="1799" max="1799" width="17.85546875" style="146" customWidth="1"/>
    <col min="1800" max="1800" width="1.28515625" style="146" customWidth="1"/>
    <col min="1801" max="1801" width="10.42578125" style="146" customWidth="1"/>
    <col min="1802" max="1802" width="4.28515625" style="146" customWidth="1"/>
    <col min="1803" max="1803" width="1.5703125" style="146" customWidth="1"/>
    <col min="1804" max="1804" width="10.28515625" style="146" customWidth="1"/>
    <col min="1805" max="1805" width="5.42578125" style="146" customWidth="1"/>
    <col min="1806" max="1806" width="23.85546875" style="146" customWidth="1"/>
    <col min="1807" max="2048" width="9.140625" style="146"/>
    <col min="2049" max="2049" width="0" style="146" hidden="1" customWidth="1"/>
    <col min="2050" max="2050" width="16.140625" style="146" customWidth="1"/>
    <col min="2051" max="2051" width="1.140625" style="146" customWidth="1"/>
    <col min="2052" max="2052" width="12" style="146" customWidth="1"/>
    <col min="2053" max="2053" width="4.42578125" style="146" customWidth="1"/>
    <col min="2054" max="2054" width="2.5703125" style="146" customWidth="1"/>
    <col min="2055" max="2055" width="17.85546875" style="146" customWidth="1"/>
    <col min="2056" max="2056" width="1.28515625" style="146" customWidth="1"/>
    <col min="2057" max="2057" width="10.42578125" style="146" customWidth="1"/>
    <col min="2058" max="2058" width="4.28515625" style="146" customWidth="1"/>
    <col min="2059" max="2059" width="1.5703125" style="146" customWidth="1"/>
    <col min="2060" max="2060" width="10.28515625" style="146" customWidth="1"/>
    <col min="2061" max="2061" width="5.42578125" style="146" customWidth="1"/>
    <col min="2062" max="2062" width="23.85546875" style="146" customWidth="1"/>
    <col min="2063" max="2304" width="9.140625" style="146"/>
    <col min="2305" max="2305" width="0" style="146" hidden="1" customWidth="1"/>
    <col min="2306" max="2306" width="16.140625" style="146" customWidth="1"/>
    <col min="2307" max="2307" width="1.140625" style="146" customWidth="1"/>
    <col min="2308" max="2308" width="12" style="146" customWidth="1"/>
    <col min="2309" max="2309" width="4.42578125" style="146" customWidth="1"/>
    <col min="2310" max="2310" width="2.5703125" style="146" customWidth="1"/>
    <col min="2311" max="2311" width="17.85546875" style="146" customWidth="1"/>
    <col min="2312" max="2312" width="1.28515625" style="146" customWidth="1"/>
    <col min="2313" max="2313" width="10.42578125" style="146" customWidth="1"/>
    <col min="2314" max="2314" width="4.28515625" style="146" customWidth="1"/>
    <col min="2315" max="2315" width="1.5703125" style="146" customWidth="1"/>
    <col min="2316" max="2316" width="10.28515625" style="146" customWidth="1"/>
    <col min="2317" max="2317" width="5.42578125" style="146" customWidth="1"/>
    <col min="2318" max="2318" width="23.85546875" style="146" customWidth="1"/>
    <col min="2319" max="2560" width="9.140625" style="146"/>
    <col min="2561" max="2561" width="0" style="146" hidden="1" customWidth="1"/>
    <col min="2562" max="2562" width="16.140625" style="146" customWidth="1"/>
    <col min="2563" max="2563" width="1.140625" style="146" customWidth="1"/>
    <col min="2564" max="2564" width="12" style="146" customWidth="1"/>
    <col min="2565" max="2565" width="4.42578125" style="146" customWidth="1"/>
    <col min="2566" max="2566" width="2.5703125" style="146" customWidth="1"/>
    <col min="2567" max="2567" width="17.85546875" style="146" customWidth="1"/>
    <col min="2568" max="2568" width="1.28515625" style="146" customWidth="1"/>
    <col min="2569" max="2569" width="10.42578125" style="146" customWidth="1"/>
    <col min="2570" max="2570" width="4.28515625" style="146" customWidth="1"/>
    <col min="2571" max="2571" width="1.5703125" style="146" customWidth="1"/>
    <col min="2572" max="2572" width="10.28515625" style="146" customWidth="1"/>
    <col min="2573" max="2573" width="5.42578125" style="146" customWidth="1"/>
    <col min="2574" max="2574" width="23.85546875" style="146" customWidth="1"/>
    <col min="2575" max="2816" width="9.140625" style="146"/>
    <col min="2817" max="2817" width="0" style="146" hidden="1" customWidth="1"/>
    <col min="2818" max="2818" width="16.140625" style="146" customWidth="1"/>
    <col min="2819" max="2819" width="1.140625" style="146" customWidth="1"/>
    <col min="2820" max="2820" width="12" style="146" customWidth="1"/>
    <col min="2821" max="2821" width="4.42578125" style="146" customWidth="1"/>
    <col min="2822" max="2822" width="2.5703125" style="146" customWidth="1"/>
    <col min="2823" max="2823" width="17.85546875" style="146" customWidth="1"/>
    <col min="2824" max="2824" width="1.28515625" style="146" customWidth="1"/>
    <col min="2825" max="2825" width="10.42578125" style="146" customWidth="1"/>
    <col min="2826" max="2826" width="4.28515625" style="146" customWidth="1"/>
    <col min="2827" max="2827" width="1.5703125" style="146" customWidth="1"/>
    <col min="2828" max="2828" width="10.28515625" style="146" customWidth="1"/>
    <col min="2829" max="2829" width="5.42578125" style="146" customWidth="1"/>
    <col min="2830" max="2830" width="23.85546875" style="146" customWidth="1"/>
    <col min="2831" max="3072" width="9.140625" style="146"/>
    <col min="3073" max="3073" width="0" style="146" hidden="1" customWidth="1"/>
    <col min="3074" max="3074" width="16.140625" style="146" customWidth="1"/>
    <col min="3075" max="3075" width="1.140625" style="146" customWidth="1"/>
    <col min="3076" max="3076" width="12" style="146" customWidth="1"/>
    <col min="3077" max="3077" width="4.42578125" style="146" customWidth="1"/>
    <col min="3078" max="3078" width="2.5703125" style="146" customWidth="1"/>
    <col min="3079" max="3079" width="17.85546875" style="146" customWidth="1"/>
    <col min="3080" max="3080" width="1.28515625" style="146" customWidth="1"/>
    <col min="3081" max="3081" width="10.42578125" style="146" customWidth="1"/>
    <col min="3082" max="3082" width="4.28515625" style="146" customWidth="1"/>
    <col min="3083" max="3083" width="1.5703125" style="146" customWidth="1"/>
    <col min="3084" max="3084" width="10.28515625" style="146" customWidth="1"/>
    <col min="3085" max="3085" width="5.42578125" style="146" customWidth="1"/>
    <col min="3086" max="3086" width="23.85546875" style="146" customWidth="1"/>
    <col min="3087" max="3328" width="9.140625" style="146"/>
    <col min="3329" max="3329" width="0" style="146" hidden="1" customWidth="1"/>
    <col min="3330" max="3330" width="16.140625" style="146" customWidth="1"/>
    <col min="3331" max="3331" width="1.140625" style="146" customWidth="1"/>
    <col min="3332" max="3332" width="12" style="146" customWidth="1"/>
    <col min="3333" max="3333" width="4.42578125" style="146" customWidth="1"/>
    <col min="3334" max="3334" width="2.5703125" style="146" customWidth="1"/>
    <col min="3335" max="3335" width="17.85546875" style="146" customWidth="1"/>
    <col min="3336" max="3336" width="1.28515625" style="146" customWidth="1"/>
    <col min="3337" max="3337" width="10.42578125" style="146" customWidth="1"/>
    <col min="3338" max="3338" width="4.28515625" style="146" customWidth="1"/>
    <col min="3339" max="3339" width="1.5703125" style="146" customWidth="1"/>
    <col min="3340" max="3340" width="10.28515625" style="146" customWidth="1"/>
    <col min="3341" max="3341" width="5.42578125" style="146" customWidth="1"/>
    <col min="3342" max="3342" width="23.85546875" style="146" customWidth="1"/>
    <col min="3343" max="3584" width="9.140625" style="146"/>
    <col min="3585" max="3585" width="0" style="146" hidden="1" customWidth="1"/>
    <col min="3586" max="3586" width="16.140625" style="146" customWidth="1"/>
    <col min="3587" max="3587" width="1.140625" style="146" customWidth="1"/>
    <col min="3588" max="3588" width="12" style="146" customWidth="1"/>
    <col min="3589" max="3589" width="4.42578125" style="146" customWidth="1"/>
    <col min="3590" max="3590" width="2.5703125" style="146" customWidth="1"/>
    <col min="3591" max="3591" width="17.85546875" style="146" customWidth="1"/>
    <col min="3592" max="3592" width="1.28515625" style="146" customWidth="1"/>
    <col min="3593" max="3593" width="10.42578125" style="146" customWidth="1"/>
    <col min="3594" max="3594" width="4.28515625" style="146" customWidth="1"/>
    <col min="3595" max="3595" width="1.5703125" style="146" customWidth="1"/>
    <col min="3596" max="3596" width="10.28515625" style="146" customWidth="1"/>
    <col min="3597" max="3597" width="5.42578125" style="146" customWidth="1"/>
    <col min="3598" max="3598" width="23.85546875" style="146" customWidth="1"/>
    <col min="3599" max="3840" width="9.140625" style="146"/>
    <col min="3841" max="3841" width="0" style="146" hidden="1" customWidth="1"/>
    <col min="3842" max="3842" width="16.140625" style="146" customWidth="1"/>
    <col min="3843" max="3843" width="1.140625" style="146" customWidth="1"/>
    <col min="3844" max="3844" width="12" style="146" customWidth="1"/>
    <col min="3845" max="3845" width="4.42578125" style="146" customWidth="1"/>
    <col min="3846" max="3846" width="2.5703125" style="146" customWidth="1"/>
    <col min="3847" max="3847" width="17.85546875" style="146" customWidth="1"/>
    <col min="3848" max="3848" width="1.28515625" style="146" customWidth="1"/>
    <col min="3849" max="3849" width="10.42578125" style="146" customWidth="1"/>
    <col min="3850" max="3850" width="4.28515625" style="146" customWidth="1"/>
    <col min="3851" max="3851" width="1.5703125" style="146" customWidth="1"/>
    <col min="3852" max="3852" width="10.28515625" style="146" customWidth="1"/>
    <col min="3853" max="3853" width="5.42578125" style="146" customWidth="1"/>
    <col min="3854" max="3854" width="23.85546875" style="146" customWidth="1"/>
    <col min="3855" max="4096" width="9.140625" style="146"/>
    <col min="4097" max="4097" width="0" style="146" hidden="1" customWidth="1"/>
    <col min="4098" max="4098" width="16.140625" style="146" customWidth="1"/>
    <col min="4099" max="4099" width="1.140625" style="146" customWidth="1"/>
    <col min="4100" max="4100" width="12" style="146" customWidth="1"/>
    <col min="4101" max="4101" width="4.42578125" style="146" customWidth="1"/>
    <col min="4102" max="4102" width="2.5703125" style="146" customWidth="1"/>
    <col min="4103" max="4103" width="17.85546875" style="146" customWidth="1"/>
    <col min="4104" max="4104" width="1.28515625" style="146" customWidth="1"/>
    <col min="4105" max="4105" width="10.42578125" style="146" customWidth="1"/>
    <col min="4106" max="4106" width="4.28515625" style="146" customWidth="1"/>
    <col min="4107" max="4107" width="1.5703125" style="146" customWidth="1"/>
    <col min="4108" max="4108" width="10.28515625" style="146" customWidth="1"/>
    <col min="4109" max="4109" width="5.42578125" style="146" customWidth="1"/>
    <col min="4110" max="4110" width="23.85546875" style="146" customWidth="1"/>
    <col min="4111" max="4352" width="9.140625" style="146"/>
    <col min="4353" max="4353" width="0" style="146" hidden="1" customWidth="1"/>
    <col min="4354" max="4354" width="16.140625" style="146" customWidth="1"/>
    <col min="4355" max="4355" width="1.140625" style="146" customWidth="1"/>
    <col min="4356" max="4356" width="12" style="146" customWidth="1"/>
    <col min="4357" max="4357" width="4.42578125" style="146" customWidth="1"/>
    <col min="4358" max="4358" width="2.5703125" style="146" customWidth="1"/>
    <col min="4359" max="4359" width="17.85546875" style="146" customWidth="1"/>
    <col min="4360" max="4360" width="1.28515625" style="146" customWidth="1"/>
    <col min="4361" max="4361" width="10.42578125" style="146" customWidth="1"/>
    <col min="4362" max="4362" width="4.28515625" style="146" customWidth="1"/>
    <col min="4363" max="4363" width="1.5703125" style="146" customWidth="1"/>
    <col min="4364" max="4364" width="10.28515625" style="146" customWidth="1"/>
    <col min="4365" max="4365" width="5.42578125" style="146" customWidth="1"/>
    <col min="4366" max="4366" width="23.85546875" style="146" customWidth="1"/>
    <col min="4367" max="4608" width="9.140625" style="146"/>
    <col min="4609" max="4609" width="0" style="146" hidden="1" customWidth="1"/>
    <col min="4610" max="4610" width="16.140625" style="146" customWidth="1"/>
    <col min="4611" max="4611" width="1.140625" style="146" customWidth="1"/>
    <col min="4612" max="4612" width="12" style="146" customWidth="1"/>
    <col min="4613" max="4613" width="4.42578125" style="146" customWidth="1"/>
    <col min="4614" max="4614" width="2.5703125" style="146" customWidth="1"/>
    <col min="4615" max="4615" width="17.85546875" style="146" customWidth="1"/>
    <col min="4616" max="4616" width="1.28515625" style="146" customWidth="1"/>
    <col min="4617" max="4617" width="10.42578125" style="146" customWidth="1"/>
    <col min="4618" max="4618" width="4.28515625" style="146" customWidth="1"/>
    <col min="4619" max="4619" width="1.5703125" style="146" customWidth="1"/>
    <col min="4620" max="4620" width="10.28515625" style="146" customWidth="1"/>
    <col min="4621" max="4621" width="5.42578125" style="146" customWidth="1"/>
    <col min="4622" max="4622" width="23.85546875" style="146" customWidth="1"/>
    <col min="4623" max="4864" width="9.140625" style="146"/>
    <col min="4865" max="4865" width="0" style="146" hidden="1" customWidth="1"/>
    <col min="4866" max="4866" width="16.140625" style="146" customWidth="1"/>
    <col min="4867" max="4867" width="1.140625" style="146" customWidth="1"/>
    <col min="4868" max="4868" width="12" style="146" customWidth="1"/>
    <col min="4869" max="4869" width="4.42578125" style="146" customWidth="1"/>
    <col min="4870" max="4870" width="2.5703125" style="146" customWidth="1"/>
    <col min="4871" max="4871" width="17.85546875" style="146" customWidth="1"/>
    <col min="4872" max="4872" width="1.28515625" style="146" customWidth="1"/>
    <col min="4873" max="4873" width="10.42578125" style="146" customWidth="1"/>
    <col min="4874" max="4874" width="4.28515625" style="146" customWidth="1"/>
    <col min="4875" max="4875" width="1.5703125" style="146" customWidth="1"/>
    <col min="4876" max="4876" width="10.28515625" style="146" customWidth="1"/>
    <col min="4877" max="4877" width="5.42578125" style="146" customWidth="1"/>
    <col min="4878" max="4878" width="23.85546875" style="146" customWidth="1"/>
    <col min="4879" max="5120" width="9.140625" style="146"/>
    <col min="5121" max="5121" width="0" style="146" hidden="1" customWidth="1"/>
    <col min="5122" max="5122" width="16.140625" style="146" customWidth="1"/>
    <col min="5123" max="5123" width="1.140625" style="146" customWidth="1"/>
    <col min="5124" max="5124" width="12" style="146" customWidth="1"/>
    <col min="5125" max="5125" width="4.42578125" style="146" customWidth="1"/>
    <col min="5126" max="5126" width="2.5703125" style="146" customWidth="1"/>
    <col min="5127" max="5127" width="17.85546875" style="146" customWidth="1"/>
    <col min="5128" max="5128" width="1.28515625" style="146" customWidth="1"/>
    <col min="5129" max="5129" width="10.42578125" style="146" customWidth="1"/>
    <col min="5130" max="5130" width="4.28515625" style="146" customWidth="1"/>
    <col min="5131" max="5131" width="1.5703125" style="146" customWidth="1"/>
    <col min="5132" max="5132" width="10.28515625" style="146" customWidth="1"/>
    <col min="5133" max="5133" width="5.42578125" style="146" customWidth="1"/>
    <col min="5134" max="5134" width="23.85546875" style="146" customWidth="1"/>
    <col min="5135" max="5376" width="9.140625" style="146"/>
    <col min="5377" max="5377" width="0" style="146" hidden="1" customWidth="1"/>
    <col min="5378" max="5378" width="16.140625" style="146" customWidth="1"/>
    <col min="5379" max="5379" width="1.140625" style="146" customWidth="1"/>
    <col min="5380" max="5380" width="12" style="146" customWidth="1"/>
    <col min="5381" max="5381" width="4.42578125" style="146" customWidth="1"/>
    <col min="5382" max="5382" width="2.5703125" style="146" customWidth="1"/>
    <col min="5383" max="5383" width="17.85546875" style="146" customWidth="1"/>
    <col min="5384" max="5384" width="1.28515625" style="146" customWidth="1"/>
    <col min="5385" max="5385" width="10.42578125" style="146" customWidth="1"/>
    <col min="5386" max="5386" width="4.28515625" style="146" customWidth="1"/>
    <col min="5387" max="5387" width="1.5703125" style="146" customWidth="1"/>
    <col min="5388" max="5388" width="10.28515625" style="146" customWidth="1"/>
    <col min="5389" max="5389" width="5.42578125" style="146" customWidth="1"/>
    <col min="5390" max="5390" width="23.85546875" style="146" customWidth="1"/>
    <col min="5391" max="5632" width="9.140625" style="146"/>
    <col min="5633" max="5633" width="0" style="146" hidden="1" customWidth="1"/>
    <col min="5634" max="5634" width="16.140625" style="146" customWidth="1"/>
    <col min="5635" max="5635" width="1.140625" style="146" customWidth="1"/>
    <col min="5636" max="5636" width="12" style="146" customWidth="1"/>
    <col min="5637" max="5637" width="4.42578125" style="146" customWidth="1"/>
    <col min="5638" max="5638" width="2.5703125" style="146" customWidth="1"/>
    <col min="5639" max="5639" width="17.85546875" style="146" customWidth="1"/>
    <col min="5640" max="5640" width="1.28515625" style="146" customWidth="1"/>
    <col min="5641" max="5641" width="10.42578125" style="146" customWidth="1"/>
    <col min="5642" max="5642" width="4.28515625" style="146" customWidth="1"/>
    <col min="5643" max="5643" width="1.5703125" style="146" customWidth="1"/>
    <col min="5644" max="5644" width="10.28515625" style="146" customWidth="1"/>
    <col min="5645" max="5645" width="5.42578125" style="146" customWidth="1"/>
    <col min="5646" max="5646" width="23.85546875" style="146" customWidth="1"/>
    <col min="5647" max="5888" width="9.140625" style="146"/>
    <col min="5889" max="5889" width="0" style="146" hidden="1" customWidth="1"/>
    <col min="5890" max="5890" width="16.140625" style="146" customWidth="1"/>
    <col min="5891" max="5891" width="1.140625" style="146" customWidth="1"/>
    <col min="5892" max="5892" width="12" style="146" customWidth="1"/>
    <col min="5893" max="5893" width="4.42578125" style="146" customWidth="1"/>
    <col min="5894" max="5894" width="2.5703125" style="146" customWidth="1"/>
    <col min="5895" max="5895" width="17.85546875" style="146" customWidth="1"/>
    <col min="5896" max="5896" width="1.28515625" style="146" customWidth="1"/>
    <col min="5897" max="5897" width="10.42578125" style="146" customWidth="1"/>
    <col min="5898" max="5898" width="4.28515625" style="146" customWidth="1"/>
    <col min="5899" max="5899" width="1.5703125" style="146" customWidth="1"/>
    <col min="5900" max="5900" width="10.28515625" style="146" customWidth="1"/>
    <col min="5901" max="5901" width="5.42578125" style="146" customWidth="1"/>
    <col min="5902" max="5902" width="23.85546875" style="146" customWidth="1"/>
    <col min="5903" max="6144" width="9.140625" style="146"/>
    <col min="6145" max="6145" width="0" style="146" hidden="1" customWidth="1"/>
    <col min="6146" max="6146" width="16.140625" style="146" customWidth="1"/>
    <col min="6147" max="6147" width="1.140625" style="146" customWidth="1"/>
    <col min="6148" max="6148" width="12" style="146" customWidth="1"/>
    <col min="6149" max="6149" width="4.42578125" style="146" customWidth="1"/>
    <col min="6150" max="6150" width="2.5703125" style="146" customWidth="1"/>
    <col min="6151" max="6151" width="17.85546875" style="146" customWidth="1"/>
    <col min="6152" max="6152" width="1.28515625" style="146" customWidth="1"/>
    <col min="6153" max="6153" width="10.42578125" style="146" customWidth="1"/>
    <col min="6154" max="6154" width="4.28515625" style="146" customWidth="1"/>
    <col min="6155" max="6155" width="1.5703125" style="146" customWidth="1"/>
    <col min="6156" max="6156" width="10.28515625" style="146" customWidth="1"/>
    <col min="6157" max="6157" width="5.42578125" style="146" customWidth="1"/>
    <col min="6158" max="6158" width="23.85546875" style="146" customWidth="1"/>
    <col min="6159" max="6400" width="9.140625" style="146"/>
    <col min="6401" max="6401" width="0" style="146" hidden="1" customWidth="1"/>
    <col min="6402" max="6402" width="16.140625" style="146" customWidth="1"/>
    <col min="6403" max="6403" width="1.140625" style="146" customWidth="1"/>
    <col min="6404" max="6404" width="12" style="146" customWidth="1"/>
    <col min="6405" max="6405" width="4.42578125" style="146" customWidth="1"/>
    <col min="6406" max="6406" width="2.5703125" style="146" customWidth="1"/>
    <col min="6407" max="6407" width="17.85546875" style="146" customWidth="1"/>
    <col min="6408" max="6408" width="1.28515625" style="146" customWidth="1"/>
    <col min="6409" max="6409" width="10.42578125" style="146" customWidth="1"/>
    <col min="6410" max="6410" width="4.28515625" style="146" customWidth="1"/>
    <col min="6411" max="6411" width="1.5703125" style="146" customWidth="1"/>
    <col min="6412" max="6412" width="10.28515625" style="146" customWidth="1"/>
    <col min="6413" max="6413" width="5.42578125" style="146" customWidth="1"/>
    <col min="6414" max="6414" width="23.85546875" style="146" customWidth="1"/>
    <col min="6415" max="6656" width="9.140625" style="146"/>
    <col min="6657" max="6657" width="0" style="146" hidden="1" customWidth="1"/>
    <col min="6658" max="6658" width="16.140625" style="146" customWidth="1"/>
    <col min="6659" max="6659" width="1.140625" style="146" customWidth="1"/>
    <col min="6660" max="6660" width="12" style="146" customWidth="1"/>
    <col min="6661" max="6661" width="4.42578125" style="146" customWidth="1"/>
    <col min="6662" max="6662" width="2.5703125" style="146" customWidth="1"/>
    <col min="6663" max="6663" width="17.85546875" style="146" customWidth="1"/>
    <col min="6664" max="6664" width="1.28515625" style="146" customWidth="1"/>
    <col min="6665" max="6665" width="10.42578125" style="146" customWidth="1"/>
    <col min="6666" max="6666" width="4.28515625" style="146" customWidth="1"/>
    <col min="6667" max="6667" width="1.5703125" style="146" customWidth="1"/>
    <col min="6668" max="6668" width="10.28515625" style="146" customWidth="1"/>
    <col min="6669" max="6669" width="5.42578125" style="146" customWidth="1"/>
    <col min="6670" max="6670" width="23.85546875" style="146" customWidth="1"/>
    <col min="6671" max="6912" width="9.140625" style="146"/>
    <col min="6913" max="6913" width="0" style="146" hidden="1" customWidth="1"/>
    <col min="6914" max="6914" width="16.140625" style="146" customWidth="1"/>
    <col min="6915" max="6915" width="1.140625" style="146" customWidth="1"/>
    <col min="6916" max="6916" width="12" style="146" customWidth="1"/>
    <col min="6917" max="6917" width="4.42578125" style="146" customWidth="1"/>
    <col min="6918" max="6918" width="2.5703125" style="146" customWidth="1"/>
    <col min="6919" max="6919" width="17.85546875" style="146" customWidth="1"/>
    <col min="6920" max="6920" width="1.28515625" style="146" customWidth="1"/>
    <col min="6921" max="6921" width="10.42578125" style="146" customWidth="1"/>
    <col min="6922" max="6922" width="4.28515625" style="146" customWidth="1"/>
    <col min="6923" max="6923" width="1.5703125" style="146" customWidth="1"/>
    <col min="6924" max="6924" width="10.28515625" style="146" customWidth="1"/>
    <col min="6925" max="6925" width="5.42578125" style="146" customWidth="1"/>
    <col min="6926" max="6926" width="23.85546875" style="146" customWidth="1"/>
    <col min="6927" max="7168" width="9.140625" style="146"/>
    <col min="7169" max="7169" width="0" style="146" hidden="1" customWidth="1"/>
    <col min="7170" max="7170" width="16.140625" style="146" customWidth="1"/>
    <col min="7171" max="7171" width="1.140625" style="146" customWidth="1"/>
    <col min="7172" max="7172" width="12" style="146" customWidth="1"/>
    <col min="7173" max="7173" width="4.42578125" style="146" customWidth="1"/>
    <col min="7174" max="7174" width="2.5703125" style="146" customWidth="1"/>
    <col min="7175" max="7175" width="17.85546875" style="146" customWidth="1"/>
    <col min="7176" max="7176" width="1.28515625" style="146" customWidth="1"/>
    <col min="7177" max="7177" width="10.42578125" style="146" customWidth="1"/>
    <col min="7178" max="7178" width="4.28515625" style="146" customWidth="1"/>
    <col min="7179" max="7179" width="1.5703125" style="146" customWidth="1"/>
    <col min="7180" max="7180" width="10.28515625" style="146" customWidth="1"/>
    <col min="7181" max="7181" width="5.42578125" style="146" customWidth="1"/>
    <col min="7182" max="7182" width="23.85546875" style="146" customWidth="1"/>
    <col min="7183" max="7424" width="9.140625" style="146"/>
    <col min="7425" max="7425" width="0" style="146" hidden="1" customWidth="1"/>
    <col min="7426" max="7426" width="16.140625" style="146" customWidth="1"/>
    <col min="7427" max="7427" width="1.140625" style="146" customWidth="1"/>
    <col min="7428" max="7428" width="12" style="146" customWidth="1"/>
    <col min="7429" max="7429" width="4.42578125" style="146" customWidth="1"/>
    <col min="7430" max="7430" width="2.5703125" style="146" customWidth="1"/>
    <col min="7431" max="7431" width="17.85546875" style="146" customWidth="1"/>
    <col min="7432" max="7432" width="1.28515625" style="146" customWidth="1"/>
    <col min="7433" max="7433" width="10.42578125" style="146" customWidth="1"/>
    <col min="7434" max="7434" width="4.28515625" style="146" customWidth="1"/>
    <col min="7435" max="7435" width="1.5703125" style="146" customWidth="1"/>
    <col min="7436" max="7436" width="10.28515625" style="146" customWidth="1"/>
    <col min="7437" max="7437" width="5.42578125" style="146" customWidth="1"/>
    <col min="7438" max="7438" width="23.85546875" style="146" customWidth="1"/>
    <col min="7439" max="7680" width="9.140625" style="146"/>
    <col min="7681" max="7681" width="0" style="146" hidden="1" customWidth="1"/>
    <col min="7682" max="7682" width="16.140625" style="146" customWidth="1"/>
    <col min="7683" max="7683" width="1.140625" style="146" customWidth="1"/>
    <col min="7684" max="7684" width="12" style="146" customWidth="1"/>
    <col min="7685" max="7685" width="4.42578125" style="146" customWidth="1"/>
    <col min="7686" max="7686" width="2.5703125" style="146" customWidth="1"/>
    <col min="7687" max="7687" width="17.85546875" style="146" customWidth="1"/>
    <col min="7688" max="7688" width="1.28515625" style="146" customWidth="1"/>
    <col min="7689" max="7689" width="10.42578125" style="146" customWidth="1"/>
    <col min="7690" max="7690" width="4.28515625" style="146" customWidth="1"/>
    <col min="7691" max="7691" width="1.5703125" style="146" customWidth="1"/>
    <col min="7692" max="7692" width="10.28515625" style="146" customWidth="1"/>
    <col min="7693" max="7693" width="5.42578125" style="146" customWidth="1"/>
    <col min="7694" max="7694" width="23.85546875" style="146" customWidth="1"/>
    <col min="7695" max="7936" width="9.140625" style="146"/>
    <col min="7937" max="7937" width="0" style="146" hidden="1" customWidth="1"/>
    <col min="7938" max="7938" width="16.140625" style="146" customWidth="1"/>
    <col min="7939" max="7939" width="1.140625" style="146" customWidth="1"/>
    <col min="7940" max="7940" width="12" style="146" customWidth="1"/>
    <col min="7941" max="7941" width="4.42578125" style="146" customWidth="1"/>
    <col min="7942" max="7942" width="2.5703125" style="146" customWidth="1"/>
    <col min="7943" max="7943" width="17.85546875" style="146" customWidth="1"/>
    <col min="7944" max="7944" width="1.28515625" style="146" customWidth="1"/>
    <col min="7945" max="7945" width="10.42578125" style="146" customWidth="1"/>
    <col min="7946" max="7946" width="4.28515625" style="146" customWidth="1"/>
    <col min="7947" max="7947" width="1.5703125" style="146" customWidth="1"/>
    <col min="7948" max="7948" width="10.28515625" style="146" customWidth="1"/>
    <col min="7949" max="7949" width="5.42578125" style="146" customWidth="1"/>
    <col min="7950" max="7950" width="23.85546875" style="146" customWidth="1"/>
    <col min="7951" max="8192" width="9.140625" style="146"/>
    <col min="8193" max="8193" width="0" style="146" hidden="1" customWidth="1"/>
    <col min="8194" max="8194" width="16.140625" style="146" customWidth="1"/>
    <col min="8195" max="8195" width="1.140625" style="146" customWidth="1"/>
    <col min="8196" max="8196" width="12" style="146" customWidth="1"/>
    <col min="8197" max="8197" width="4.42578125" style="146" customWidth="1"/>
    <col min="8198" max="8198" width="2.5703125" style="146" customWidth="1"/>
    <col min="8199" max="8199" width="17.85546875" style="146" customWidth="1"/>
    <col min="8200" max="8200" width="1.28515625" style="146" customWidth="1"/>
    <col min="8201" max="8201" width="10.42578125" style="146" customWidth="1"/>
    <col min="8202" max="8202" width="4.28515625" style="146" customWidth="1"/>
    <col min="8203" max="8203" width="1.5703125" style="146" customWidth="1"/>
    <col min="8204" max="8204" width="10.28515625" style="146" customWidth="1"/>
    <col min="8205" max="8205" width="5.42578125" style="146" customWidth="1"/>
    <col min="8206" max="8206" width="23.85546875" style="146" customWidth="1"/>
    <col min="8207" max="8448" width="9.140625" style="146"/>
    <col min="8449" max="8449" width="0" style="146" hidden="1" customWidth="1"/>
    <col min="8450" max="8450" width="16.140625" style="146" customWidth="1"/>
    <col min="8451" max="8451" width="1.140625" style="146" customWidth="1"/>
    <col min="8452" max="8452" width="12" style="146" customWidth="1"/>
    <col min="8453" max="8453" width="4.42578125" style="146" customWidth="1"/>
    <col min="8454" max="8454" width="2.5703125" style="146" customWidth="1"/>
    <col min="8455" max="8455" width="17.85546875" style="146" customWidth="1"/>
    <col min="8456" max="8456" width="1.28515625" style="146" customWidth="1"/>
    <col min="8457" max="8457" width="10.42578125" style="146" customWidth="1"/>
    <col min="8458" max="8458" width="4.28515625" style="146" customWidth="1"/>
    <col min="8459" max="8459" width="1.5703125" style="146" customWidth="1"/>
    <col min="8460" max="8460" width="10.28515625" style="146" customWidth="1"/>
    <col min="8461" max="8461" width="5.42578125" style="146" customWidth="1"/>
    <col min="8462" max="8462" width="23.85546875" style="146" customWidth="1"/>
    <col min="8463" max="8704" width="9.140625" style="146"/>
    <col min="8705" max="8705" width="0" style="146" hidden="1" customWidth="1"/>
    <col min="8706" max="8706" width="16.140625" style="146" customWidth="1"/>
    <col min="8707" max="8707" width="1.140625" style="146" customWidth="1"/>
    <col min="8708" max="8708" width="12" style="146" customWidth="1"/>
    <col min="8709" max="8709" width="4.42578125" style="146" customWidth="1"/>
    <col min="8710" max="8710" width="2.5703125" style="146" customWidth="1"/>
    <col min="8711" max="8711" width="17.85546875" style="146" customWidth="1"/>
    <col min="8712" max="8712" width="1.28515625" style="146" customWidth="1"/>
    <col min="8713" max="8713" width="10.42578125" style="146" customWidth="1"/>
    <col min="8714" max="8714" width="4.28515625" style="146" customWidth="1"/>
    <col min="8715" max="8715" width="1.5703125" style="146" customWidth="1"/>
    <col min="8716" max="8716" width="10.28515625" style="146" customWidth="1"/>
    <col min="8717" max="8717" width="5.42578125" style="146" customWidth="1"/>
    <col min="8718" max="8718" width="23.85546875" style="146" customWidth="1"/>
    <col min="8719" max="8960" width="9.140625" style="146"/>
    <col min="8961" max="8961" width="0" style="146" hidden="1" customWidth="1"/>
    <col min="8962" max="8962" width="16.140625" style="146" customWidth="1"/>
    <col min="8963" max="8963" width="1.140625" style="146" customWidth="1"/>
    <col min="8964" max="8964" width="12" style="146" customWidth="1"/>
    <col min="8965" max="8965" width="4.42578125" style="146" customWidth="1"/>
    <col min="8966" max="8966" width="2.5703125" style="146" customWidth="1"/>
    <col min="8967" max="8967" width="17.85546875" style="146" customWidth="1"/>
    <col min="8968" max="8968" width="1.28515625" style="146" customWidth="1"/>
    <col min="8969" max="8969" width="10.42578125" style="146" customWidth="1"/>
    <col min="8970" max="8970" width="4.28515625" style="146" customWidth="1"/>
    <col min="8971" max="8971" width="1.5703125" style="146" customWidth="1"/>
    <col min="8972" max="8972" width="10.28515625" style="146" customWidth="1"/>
    <col min="8973" max="8973" width="5.42578125" style="146" customWidth="1"/>
    <col min="8974" max="8974" width="23.85546875" style="146" customWidth="1"/>
    <col min="8975" max="9216" width="9.140625" style="146"/>
    <col min="9217" max="9217" width="0" style="146" hidden="1" customWidth="1"/>
    <col min="9218" max="9218" width="16.140625" style="146" customWidth="1"/>
    <col min="9219" max="9219" width="1.140625" style="146" customWidth="1"/>
    <col min="9220" max="9220" width="12" style="146" customWidth="1"/>
    <col min="9221" max="9221" width="4.42578125" style="146" customWidth="1"/>
    <col min="9222" max="9222" width="2.5703125" style="146" customWidth="1"/>
    <col min="9223" max="9223" width="17.85546875" style="146" customWidth="1"/>
    <col min="9224" max="9224" width="1.28515625" style="146" customWidth="1"/>
    <col min="9225" max="9225" width="10.42578125" style="146" customWidth="1"/>
    <col min="9226" max="9226" width="4.28515625" style="146" customWidth="1"/>
    <col min="9227" max="9227" width="1.5703125" style="146" customWidth="1"/>
    <col min="9228" max="9228" width="10.28515625" style="146" customWidth="1"/>
    <col min="9229" max="9229" width="5.42578125" style="146" customWidth="1"/>
    <col min="9230" max="9230" width="23.85546875" style="146" customWidth="1"/>
    <col min="9231" max="9472" width="9.140625" style="146"/>
    <col min="9473" max="9473" width="0" style="146" hidden="1" customWidth="1"/>
    <col min="9474" max="9474" width="16.140625" style="146" customWidth="1"/>
    <col min="9475" max="9475" width="1.140625" style="146" customWidth="1"/>
    <col min="9476" max="9476" width="12" style="146" customWidth="1"/>
    <col min="9477" max="9477" width="4.42578125" style="146" customWidth="1"/>
    <col min="9478" max="9478" width="2.5703125" style="146" customWidth="1"/>
    <col min="9479" max="9479" width="17.85546875" style="146" customWidth="1"/>
    <col min="9480" max="9480" width="1.28515625" style="146" customWidth="1"/>
    <col min="9481" max="9481" width="10.42578125" style="146" customWidth="1"/>
    <col min="9482" max="9482" width="4.28515625" style="146" customWidth="1"/>
    <col min="9483" max="9483" width="1.5703125" style="146" customWidth="1"/>
    <col min="9484" max="9484" width="10.28515625" style="146" customWidth="1"/>
    <col min="9485" max="9485" width="5.42578125" style="146" customWidth="1"/>
    <col min="9486" max="9486" width="23.85546875" style="146" customWidth="1"/>
    <col min="9487" max="9728" width="9.140625" style="146"/>
    <col min="9729" max="9729" width="0" style="146" hidden="1" customWidth="1"/>
    <col min="9730" max="9730" width="16.140625" style="146" customWidth="1"/>
    <col min="9731" max="9731" width="1.140625" style="146" customWidth="1"/>
    <col min="9732" max="9732" width="12" style="146" customWidth="1"/>
    <col min="9733" max="9733" width="4.42578125" style="146" customWidth="1"/>
    <col min="9734" max="9734" width="2.5703125" style="146" customWidth="1"/>
    <col min="9735" max="9735" width="17.85546875" style="146" customWidth="1"/>
    <col min="9736" max="9736" width="1.28515625" style="146" customWidth="1"/>
    <col min="9737" max="9737" width="10.42578125" style="146" customWidth="1"/>
    <col min="9738" max="9738" width="4.28515625" style="146" customWidth="1"/>
    <col min="9739" max="9739" width="1.5703125" style="146" customWidth="1"/>
    <col min="9740" max="9740" width="10.28515625" style="146" customWidth="1"/>
    <col min="9741" max="9741" width="5.42578125" style="146" customWidth="1"/>
    <col min="9742" max="9742" width="23.85546875" style="146" customWidth="1"/>
    <col min="9743" max="9984" width="9.140625" style="146"/>
    <col min="9985" max="9985" width="0" style="146" hidden="1" customWidth="1"/>
    <col min="9986" max="9986" width="16.140625" style="146" customWidth="1"/>
    <col min="9987" max="9987" width="1.140625" style="146" customWidth="1"/>
    <col min="9988" max="9988" width="12" style="146" customWidth="1"/>
    <col min="9989" max="9989" width="4.42578125" style="146" customWidth="1"/>
    <col min="9990" max="9990" width="2.5703125" style="146" customWidth="1"/>
    <col min="9991" max="9991" width="17.85546875" style="146" customWidth="1"/>
    <col min="9992" max="9992" width="1.28515625" style="146" customWidth="1"/>
    <col min="9993" max="9993" width="10.42578125" style="146" customWidth="1"/>
    <col min="9994" max="9994" width="4.28515625" style="146" customWidth="1"/>
    <col min="9995" max="9995" width="1.5703125" style="146" customWidth="1"/>
    <col min="9996" max="9996" width="10.28515625" style="146" customWidth="1"/>
    <col min="9997" max="9997" width="5.42578125" style="146" customWidth="1"/>
    <col min="9998" max="9998" width="23.85546875" style="146" customWidth="1"/>
    <col min="9999" max="10240" width="9.140625" style="146"/>
    <col min="10241" max="10241" width="0" style="146" hidden="1" customWidth="1"/>
    <col min="10242" max="10242" width="16.140625" style="146" customWidth="1"/>
    <col min="10243" max="10243" width="1.140625" style="146" customWidth="1"/>
    <col min="10244" max="10244" width="12" style="146" customWidth="1"/>
    <col min="10245" max="10245" width="4.42578125" style="146" customWidth="1"/>
    <col min="10246" max="10246" width="2.5703125" style="146" customWidth="1"/>
    <col min="10247" max="10247" width="17.85546875" style="146" customWidth="1"/>
    <col min="10248" max="10248" width="1.28515625" style="146" customWidth="1"/>
    <col min="10249" max="10249" width="10.42578125" style="146" customWidth="1"/>
    <col min="10250" max="10250" width="4.28515625" style="146" customWidth="1"/>
    <col min="10251" max="10251" width="1.5703125" style="146" customWidth="1"/>
    <col min="10252" max="10252" width="10.28515625" style="146" customWidth="1"/>
    <col min="10253" max="10253" width="5.42578125" style="146" customWidth="1"/>
    <col min="10254" max="10254" width="23.85546875" style="146" customWidth="1"/>
    <col min="10255" max="10496" width="9.140625" style="146"/>
    <col min="10497" max="10497" width="0" style="146" hidden="1" customWidth="1"/>
    <col min="10498" max="10498" width="16.140625" style="146" customWidth="1"/>
    <col min="10499" max="10499" width="1.140625" style="146" customWidth="1"/>
    <col min="10500" max="10500" width="12" style="146" customWidth="1"/>
    <col min="10501" max="10501" width="4.42578125" style="146" customWidth="1"/>
    <col min="10502" max="10502" width="2.5703125" style="146" customWidth="1"/>
    <col min="10503" max="10503" width="17.85546875" style="146" customWidth="1"/>
    <col min="10504" max="10504" width="1.28515625" style="146" customWidth="1"/>
    <col min="10505" max="10505" width="10.42578125" style="146" customWidth="1"/>
    <col min="10506" max="10506" width="4.28515625" style="146" customWidth="1"/>
    <col min="10507" max="10507" width="1.5703125" style="146" customWidth="1"/>
    <col min="10508" max="10508" width="10.28515625" style="146" customWidth="1"/>
    <col min="10509" max="10509" width="5.42578125" style="146" customWidth="1"/>
    <col min="10510" max="10510" width="23.85546875" style="146" customWidth="1"/>
    <col min="10511" max="10752" width="9.140625" style="146"/>
    <col min="10753" max="10753" width="0" style="146" hidden="1" customWidth="1"/>
    <col min="10754" max="10754" width="16.140625" style="146" customWidth="1"/>
    <col min="10755" max="10755" width="1.140625" style="146" customWidth="1"/>
    <col min="10756" max="10756" width="12" style="146" customWidth="1"/>
    <col min="10757" max="10757" width="4.42578125" style="146" customWidth="1"/>
    <col min="10758" max="10758" width="2.5703125" style="146" customWidth="1"/>
    <col min="10759" max="10759" width="17.85546875" style="146" customWidth="1"/>
    <col min="10760" max="10760" width="1.28515625" style="146" customWidth="1"/>
    <col min="10761" max="10761" width="10.42578125" style="146" customWidth="1"/>
    <col min="10762" max="10762" width="4.28515625" style="146" customWidth="1"/>
    <col min="10763" max="10763" width="1.5703125" style="146" customWidth="1"/>
    <col min="10764" max="10764" width="10.28515625" style="146" customWidth="1"/>
    <col min="10765" max="10765" width="5.42578125" style="146" customWidth="1"/>
    <col min="10766" max="10766" width="23.85546875" style="146" customWidth="1"/>
    <col min="10767" max="11008" width="9.140625" style="146"/>
    <col min="11009" max="11009" width="0" style="146" hidden="1" customWidth="1"/>
    <col min="11010" max="11010" width="16.140625" style="146" customWidth="1"/>
    <col min="11011" max="11011" width="1.140625" style="146" customWidth="1"/>
    <col min="11012" max="11012" width="12" style="146" customWidth="1"/>
    <col min="11013" max="11013" width="4.42578125" style="146" customWidth="1"/>
    <col min="11014" max="11014" width="2.5703125" style="146" customWidth="1"/>
    <col min="11015" max="11015" width="17.85546875" style="146" customWidth="1"/>
    <col min="11016" max="11016" width="1.28515625" style="146" customWidth="1"/>
    <col min="11017" max="11017" width="10.42578125" style="146" customWidth="1"/>
    <col min="11018" max="11018" width="4.28515625" style="146" customWidth="1"/>
    <col min="11019" max="11019" width="1.5703125" style="146" customWidth="1"/>
    <col min="11020" max="11020" width="10.28515625" style="146" customWidth="1"/>
    <col min="11021" max="11021" width="5.42578125" style="146" customWidth="1"/>
    <col min="11022" max="11022" width="23.85546875" style="146" customWidth="1"/>
    <col min="11023" max="11264" width="9.140625" style="146"/>
    <col min="11265" max="11265" width="0" style="146" hidden="1" customWidth="1"/>
    <col min="11266" max="11266" width="16.140625" style="146" customWidth="1"/>
    <col min="11267" max="11267" width="1.140625" style="146" customWidth="1"/>
    <col min="11268" max="11268" width="12" style="146" customWidth="1"/>
    <col min="11269" max="11269" width="4.42578125" style="146" customWidth="1"/>
    <col min="11270" max="11270" width="2.5703125" style="146" customWidth="1"/>
    <col min="11271" max="11271" width="17.85546875" style="146" customWidth="1"/>
    <col min="11272" max="11272" width="1.28515625" style="146" customWidth="1"/>
    <col min="11273" max="11273" width="10.42578125" style="146" customWidth="1"/>
    <col min="11274" max="11274" width="4.28515625" style="146" customWidth="1"/>
    <col min="11275" max="11275" width="1.5703125" style="146" customWidth="1"/>
    <col min="11276" max="11276" width="10.28515625" style="146" customWidth="1"/>
    <col min="11277" max="11277" width="5.42578125" style="146" customWidth="1"/>
    <col min="11278" max="11278" width="23.85546875" style="146" customWidth="1"/>
    <col min="11279" max="11520" width="9.140625" style="146"/>
    <col min="11521" max="11521" width="0" style="146" hidden="1" customWidth="1"/>
    <col min="11522" max="11522" width="16.140625" style="146" customWidth="1"/>
    <col min="11523" max="11523" width="1.140625" style="146" customWidth="1"/>
    <col min="11524" max="11524" width="12" style="146" customWidth="1"/>
    <col min="11525" max="11525" width="4.42578125" style="146" customWidth="1"/>
    <col min="11526" max="11526" width="2.5703125" style="146" customWidth="1"/>
    <col min="11527" max="11527" width="17.85546875" style="146" customWidth="1"/>
    <col min="11528" max="11528" width="1.28515625" style="146" customWidth="1"/>
    <col min="11529" max="11529" width="10.42578125" style="146" customWidth="1"/>
    <col min="11530" max="11530" width="4.28515625" style="146" customWidth="1"/>
    <col min="11531" max="11531" width="1.5703125" style="146" customWidth="1"/>
    <col min="11532" max="11532" width="10.28515625" style="146" customWidth="1"/>
    <col min="11533" max="11533" width="5.42578125" style="146" customWidth="1"/>
    <col min="11534" max="11534" width="23.85546875" style="146" customWidth="1"/>
    <col min="11535" max="11776" width="9.140625" style="146"/>
    <col min="11777" max="11777" width="0" style="146" hidden="1" customWidth="1"/>
    <col min="11778" max="11778" width="16.140625" style="146" customWidth="1"/>
    <col min="11779" max="11779" width="1.140625" style="146" customWidth="1"/>
    <col min="11780" max="11780" width="12" style="146" customWidth="1"/>
    <col min="11781" max="11781" width="4.42578125" style="146" customWidth="1"/>
    <col min="11782" max="11782" width="2.5703125" style="146" customWidth="1"/>
    <col min="11783" max="11783" width="17.85546875" style="146" customWidth="1"/>
    <col min="11784" max="11784" width="1.28515625" style="146" customWidth="1"/>
    <col min="11785" max="11785" width="10.42578125" style="146" customWidth="1"/>
    <col min="11786" max="11786" width="4.28515625" style="146" customWidth="1"/>
    <col min="11787" max="11787" width="1.5703125" style="146" customWidth="1"/>
    <col min="11788" max="11788" width="10.28515625" style="146" customWidth="1"/>
    <col min="11789" max="11789" width="5.42578125" style="146" customWidth="1"/>
    <col min="11790" max="11790" width="23.85546875" style="146" customWidth="1"/>
    <col min="11791" max="12032" width="9.140625" style="146"/>
    <col min="12033" max="12033" width="0" style="146" hidden="1" customWidth="1"/>
    <col min="12034" max="12034" width="16.140625" style="146" customWidth="1"/>
    <col min="12035" max="12035" width="1.140625" style="146" customWidth="1"/>
    <col min="12036" max="12036" width="12" style="146" customWidth="1"/>
    <col min="12037" max="12037" width="4.42578125" style="146" customWidth="1"/>
    <col min="12038" max="12038" width="2.5703125" style="146" customWidth="1"/>
    <col min="12039" max="12039" width="17.85546875" style="146" customWidth="1"/>
    <col min="12040" max="12040" width="1.28515625" style="146" customWidth="1"/>
    <col min="12041" max="12041" width="10.42578125" style="146" customWidth="1"/>
    <col min="12042" max="12042" width="4.28515625" style="146" customWidth="1"/>
    <col min="12043" max="12043" width="1.5703125" style="146" customWidth="1"/>
    <col min="12044" max="12044" width="10.28515625" style="146" customWidth="1"/>
    <col min="12045" max="12045" width="5.42578125" style="146" customWidth="1"/>
    <col min="12046" max="12046" width="23.85546875" style="146" customWidth="1"/>
    <col min="12047" max="12288" width="9.140625" style="146"/>
    <col min="12289" max="12289" width="0" style="146" hidden="1" customWidth="1"/>
    <col min="12290" max="12290" width="16.140625" style="146" customWidth="1"/>
    <col min="12291" max="12291" width="1.140625" style="146" customWidth="1"/>
    <col min="12292" max="12292" width="12" style="146" customWidth="1"/>
    <col min="12293" max="12293" width="4.42578125" style="146" customWidth="1"/>
    <col min="12294" max="12294" width="2.5703125" style="146" customWidth="1"/>
    <col min="12295" max="12295" width="17.85546875" style="146" customWidth="1"/>
    <col min="12296" max="12296" width="1.28515625" style="146" customWidth="1"/>
    <col min="12297" max="12297" width="10.42578125" style="146" customWidth="1"/>
    <col min="12298" max="12298" width="4.28515625" style="146" customWidth="1"/>
    <col min="12299" max="12299" width="1.5703125" style="146" customWidth="1"/>
    <col min="12300" max="12300" width="10.28515625" style="146" customWidth="1"/>
    <col min="12301" max="12301" width="5.42578125" style="146" customWidth="1"/>
    <col min="12302" max="12302" width="23.85546875" style="146" customWidth="1"/>
    <col min="12303" max="12544" width="9.140625" style="146"/>
    <col min="12545" max="12545" width="0" style="146" hidden="1" customWidth="1"/>
    <col min="12546" max="12546" width="16.140625" style="146" customWidth="1"/>
    <col min="12547" max="12547" width="1.140625" style="146" customWidth="1"/>
    <col min="12548" max="12548" width="12" style="146" customWidth="1"/>
    <col min="12549" max="12549" width="4.42578125" style="146" customWidth="1"/>
    <col min="12550" max="12550" width="2.5703125" style="146" customWidth="1"/>
    <col min="12551" max="12551" width="17.85546875" style="146" customWidth="1"/>
    <col min="12552" max="12552" width="1.28515625" style="146" customWidth="1"/>
    <col min="12553" max="12553" width="10.42578125" style="146" customWidth="1"/>
    <col min="12554" max="12554" width="4.28515625" style="146" customWidth="1"/>
    <col min="12555" max="12555" width="1.5703125" style="146" customWidth="1"/>
    <col min="12556" max="12556" width="10.28515625" style="146" customWidth="1"/>
    <col min="12557" max="12557" width="5.42578125" style="146" customWidth="1"/>
    <col min="12558" max="12558" width="23.85546875" style="146" customWidth="1"/>
    <col min="12559" max="12800" width="9.140625" style="146"/>
    <col min="12801" max="12801" width="0" style="146" hidden="1" customWidth="1"/>
    <col min="12802" max="12802" width="16.140625" style="146" customWidth="1"/>
    <col min="12803" max="12803" width="1.140625" style="146" customWidth="1"/>
    <col min="12804" max="12804" width="12" style="146" customWidth="1"/>
    <col min="12805" max="12805" width="4.42578125" style="146" customWidth="1"/>
    <col min="12806" max="12806" width="2.5703125" style="146" customWidth="1"/>
    <col min="12807" max="12807" width="17.85546875" style="146" customWidth="1"/>
    <col min="12808" max="12808" width="1.28515625" style="146" customWidth="1"/>
    <col min="12809" max="12809" width="10.42578125" style="146" customWidth="1"/>
    <col min="12810" max="12810" width="4.28515625" style="146" customWidth="1"/>
    <col min="12811" max="12811" width="1.5703125" style="146" customWidth="1"/>
    <col min="12812" max="12812" width="10.28515625" style="146" customWidth="1"/>
    <col min="12813" max="12813" width="5.42578125" style="146" customWidth="1"/>
    <col min="12814" max="12814" width="23.85546875" style="146" customWidth="1"/>
    <col min="12815" max="13056" width="9.140625" style="146"/>
    <col min="13057" max="13057" width="0" style="146" hidden="1" customWidth="1"/>
    <col min="13058" max="13058" width="16.140625" style="146" customWidth="1"/>
    <col min="13059" max="13059" width="1.140625" style="146" customWidth="1"/>
    <col min="13060" max="13060" width="12" style="146" customWidth="1"/>
    <col min="13061" max="13061" width="4.42578125" style="146" customWidth="1"/>
    <col min="13062" max="13062" width="2.5703125" style="146" customWidth="1"/>
    <col min="13063" max="13063" width="17.85546875" style="146" customWidth="1"/>
    <col min="13064" max="13064" width="1.28515625" style="146" customWidth="1"/>
    <col min="13065" max="13065" width="10.42578125" style="146" customWidth="1"/>
    <col min="13066" max="13066" width="4.28515625" style="146" customWidth="1"/>
    <col min="13067" max="13067" width="1.5703125" style="146" customWidth="1"/>
    <col min="13068" max="13068" width="10.28515625" style="146" customWidth="1"/>
    <col min="13069" max="13069" width="5.42578125" style="146" customWidth="1"/>
    <col min="13070" max="13070" width="23.85546875" style="146" customWidth="1"/>
    <col min="13071" max="13312" width="9.140625" style="146"/>
    <col min="13313" max="13313" width="0" style="146" hidden="1" customWidth="1"/>
    <col min="13314" max="13314" width="16.140625" style="146" customWidth="1"/>
    <col min="13315" max="13315" width="1.140625" style="146" customWidth="1"/>
    <col min="13316" max="13316" width="12" style="146" customWidth="1"/>
    <col min="13317" max="13317" width="4.42578125" style="146" customWidth="1"/>
    <col min="13318" max="13318" width="2.5703125" style="146" customWidth="1"/>
    <col min="13319" max="13319" width="17.85546875" style="146" customWidth="1"/>
    <col min="13320" max="13320" width="1.28515625" style="146" customWidth="1"/>
    <col min="13321" max="13321" width="10.42578125" style="146" customWidth="1"/>
    <col min="13322" max="13322" width="4.28515625" style="146" customWidth="1"/>
    <col min="13323" max="13323" width="1.5703125" style="146" customWidth="1"/>
    <col min="13324" max="13324" width="10.28515625" style="146" customWidth="1"/>
    <col min="13325" max="13325" width="5.42578125" style="146" customWidth="1"/>
    <col min="13326" max="13326" width="23.85546875" style="146" customWidth="1"/>
    <col min="13327" max="13568" width="9.140625" style="146"/>
    <col min="13569" max="13569" width="0" style="146" hidden="1" customWidth="1"/>
    <col min="13570" max="13570" width="16.140625" style="146" customWidth="1"/>
    <col min="13571" max="13571" width="1.140625" style="146" customWidth="1"/>
    <col min="13572" max="13572" width="12" style="146" customWidth="1"/>
    <col min="13573" max="13573" width="4.42578125" style="146" customWidth="1"/>
    <col min="13574" max="13574" width="2.5703125" style="146" customWidth="1"/>
    <col min="13575" max="13575" width="17.85546875" style="146" customWidth="1"/>
    <col min="13576" max="13576" width="1.28515625" style="146" customWidth="1"/>
    <col min="13577" max="13577" width="10.42578125" style="146" customWidth="1"/>
    <col min="13578" max="13578" width="4.28515625" style="146" customWidth="1"/>
    <col min="13579" max="13579" width="1.5703125" style="146" customWidth="1"/>
    <col min="13580" max="13580" width="10.28515625" style="146" customWidth="1"/>
    <col min="13581" max="13581" width="5.42578125" style="146" customWidth="1"/>
    <col min="13582" max="13582" width="23.85546875" style="146" customWidth="1"/>
    <col min="13583" max="13824" width="9.140625" style="146"/>
    <col min="13825" max="13825" width="0" style="146" hidden="1" customWidth="1"/>
    <col min="13826" max="13826" width="16.140625" style="146" customWidth="1"/>
    <col min="13827" max="13827" width="1.140625" style="146" customWidth="1"/>
    <col min="13828" max="13828" width="12" style="146" customWidth="1"/>
    <col min="13829" max="13829" width="4.42578125" style="146" customWidth="1"/>
    <col min="13830" max="13830" width="2.5703125" style="146" customWidth="1"/>
    <col min="13831" max="13831" width="17.85546875" style="146" customWidth="1"/>
    <col min="13832" max="13832" width="1.28515625" style="146" customWidth="1"/>
    <col min="13833" max="13833" width="10.42578125" style="146" customWidth="1"/>
    <col min="13834" max="13834" width="4.28515625" style="146" customWidth="1"/>
    <col min="13835" max="13835" width="1.5703125" style="146" customWidth="1"/>
    <col min="13836" max="13836" width="10.28515625" style="146" customWidth="1"/>
    <col min="13837" max="13837" width="5.42578125" style="146" customWidth="1"/>
    <col min="13838" max="13838" width="23.85546875" style="146" customWidth="1"/>
    <col min="13839" max="14080" width="9.140625" style="146"/>
    <col min="14081" max="14081" width="0" style="146" hidden="1" customWidth="1"/>
    <col min="14082" max="14082" width="16.140625" style="146" customWidth="1"/>
    <col min="14083" max="14083" width="1.140625" style="146" customWidth="1"/>
    <col min="14084" max="14084" width="12" style="146" customWidth="1"/>
    <col min="14085" max="14085" width="4.42578125" style="146" customWidth="1"/>
    <col min="14086" max="14086" width="2.5703125" style="146" customWidth="1"/>
    <col min="14087" max="14087" width="17.85546875" style="146" customWidth="1"/>
    <col min="14088" max="14088" width="1.28515625" style="146" customWidth="1"/>
    <col min="14089" max="14089" width="10.42578125" style="146" customWidth="1"/>
    <col min="14090" max="14090" width="4.28515625" style="146" customWidth="1"/>
    <col min="14091" max="14091" width="1.5703125" style="146" customWidth="1"/>
    <col min="14092" max="14092" width="10.28515625" style="146" customWidth="1"/>
    <col min="14093" max="14093" width="5.42578125" style="146" customWidth="1"/>
    <col min="14094" max="14094" width="23.85546875" style="146" customWidth="1"/>
    <col min="14095" max="14336" width="9.140625" style="146"/>
    <col min="14337" max="14337" width="0" style="146" hidden="1" customWidth="1"/>
    <col min="14338" max="14338" width="16.140625" style="146" customWidth="1"/>
    <col min="14339" max="14339" width="1.140625" style="146" customWidth="1"/>
    <col min="14340" max="14340" width="12" style="146" customWidth="1"/>
    <col min="14341" max="14341" width="4.42578125" style="146" customWidth="1"/>
    <col min="14342" max="14342" width="2.5703125" style="146" customWidth="1"/>
    <col min="14343" max="14343" width="17.85546875" style="146" customWidth="1"/>
    <col min="14344" max="14344" width="1.28515625" style="146" customWidth="1"/>
    <col min="14345" max="14345" width="10.42578125" style="146" customWidth="1"/>
    <col min="14346" max="14346" width="4.28515625" style="146" customWidth="1"/>
    <col min="14347" max="14347" width="1.5703125" style="146" customWidth="1"/>
    <col min="14348" max="14348" width="10.28515625" style="146" customWidth="1"/>
    <col min="14349" max="14349" width="5.42578125" style="146" customWidth="1"/>
    <col min="14350" max="14350" width="23.85546875" style="146" customWidth="1"/>
    <col min="14351" max="14592" width="9.140625" style="146"/>
    <col min="14593" max="14593" width="0" style="146" hidden="1" customWidth="1"/>
    <col min="14594" max="14594" width="16.140625" style="146" customWidth="1"/>
    <col min="14595" max="14595" width="1.140625" style="146" customWidth="1"/>
    <col min="14596" max="14596" width="12" style="146" customWidth="1"/>
    <col min="14597" max="14597" width="4.42578125" style="146" customWidth="1"/>
    <col min="14598" max="14598" width="2.5703125" style="146" customWidth="1"/>
    <col min="14599" max="14599" width="17.85546875" style="146" customWidth="1"/>
    <col min="14600" max="14600" width="1.28515625" style="146" customWidth="1"/>
    <col min="14601" max="14601" width="10.42578125" style="146" customWidth="1"/>
    <col min="14602" max="14602" width="4.28515625" style="146" customWidth="1"/>
    <col min="14603" max="14603" width="1.5703125" style="146" customWidth="1"/>
    <col min="14604" max="14604" width="10.28515625" style="146" customWidth="1"/>
    <col min="14605" max="14605" width="5.42578125" style="146" customWidth="1"/>
    <col min="14606" max="14606" width="23.85546875" style="146" customWidth="1"/>
    <col min="14607" max="14848" width="9.140625" style="146"/>
    <col min="14849" max="14849" width="0" style="146" hidden="1" customWidth="1"/>
    <col min="14850" max="14850" width="16.140625" style="146" customWidth="1"/>
    <col min="14851" max="14851" width="1.140625" style="146" customWidth="1"/>
    <col min="14852" max="14852" width="12" style="146" customWidth="1"/>
    <col min="14853" max="14853" width="4.42578125" style="146" customWidth="1"/>
    <col min="14854" max="14854" width="2.5703125" style="146" customWidth="1"/>
    <col min="14855" max="14855" width="17.85546875" style="146" customWidth="1"/>
    <col min="14856" max="14856" width="1.28515625" style="146" customWidth="1"/>
    <col min="14857" max="14857" width="10.42578125" style="146" customWidth="1"/>
    <col min="14858" max="14858" width="4.28515625" style="146" customWidth="1"/>
    <col min="14859" max="14859" width="1.5703125" style="146" customWidth="1"/>
    <col min="14860" max="14860" width="10.28515625" style="146" customWidth="1"/>
    <col min="14861" max="14861" width="5.42578125" style="146" customWidth="1"/>
    <col min="14862" max="14862" width="23.85546875" style="146" customWidth="1"/>
    <col min="14863" max="15104" width="9.140625" style="146"/>
    <col min="15105" max="15105" width="0" style="146" hidden="1" customWidth="1"/>
    <col min="15106" max="15106" width="16.140625" style="146" customWidth="1"/>
    <col min="15107" max="15107" width="1.140625" style="146" customWidth="1"/>
    <col min="15108" max="15108" width="12" style="146" customWidth="1"/>
    <col min="15109" max="15109" width="4.42578125" style="146" customWidth="1"/>
    <col min="15110" max="15110" width="2.5703125" style="146" customWidth="1"/>
    <col min="15111" max="15111" width="17.85546875" style="146" customWidth="1"/>
    <col min="15112" max="15112" width="1.28515625" style="146" customWidth="1"/>
    <col min="15113" max="15113" width="10.42578125" style="146" customWidth="1"/>
    <col min="15114" max="15114" width="4.28515625" style="146" customWidth="1"/>
    <col min="15115" max="15115" width="1.5703125" style="146" customWidth="1"/>
    <col min="15116" max="15116" width="10.28515625" style="146" customWidth="1"/>
    <col min="15117" max="15117" width="5.42578125" style="146" customWidth="1"/>
    <col min="15118" max="15118" width="23.85546875" style="146" customWidth="1"/>
    <col min="15119" max="15360" width="9.140625" style="146"/>
    <col min="15361" max="15361" width="0" style="146" hidden="1" customWidth="1"/>
    <col min="15362" max="15362" width="16.140625" style="146" customWidth="1"/>
    <col min="15363" max="15363" width="1.140625" style="146" customWidth="1"/>
    <col min="15364" max="15364" width="12" style="146" customWidth="1"/>
    <col min="15365" max="15365" width="4.42578125" style="146" customWidth="1"/>
    <col min="15366" max="15366" width="2.5703125" style="146" customWidth="1"/>
    <col min="15367" max="15367" width="17.85546875" style="146" customWidth="1"/>
    <col min="15368" max="15368" width="1.28515625" style="146" customWidth="1"/>
    <col min="15369" max="15369" width="10.42578125" style="146" customWidth="1"/>
    <col min="15370" max="15370" width="4.28515625" style="146" customWidth="1"/>
    <col min="15371" max="15371" width="1.5703125" style="146" customWidth="1"/>
    <col min="15372" max="15372" width="10.28515625" style="146" customWidth="1"/>
    <col min="15373" max="15373" width="5.42578125" style="146" customWidth="1"/>
    <col min="15374" max="15374" width="23.85546875" style="146" customWidth="1"/>
    <col min="15375" max="15616" width="9.140625" style="146"/>
    <col min="15617" max="15617" width="0" style="146" hidden="1" customWidth="1"/>
    <col min="15618" max="15618" width="16.140625" style="146" customWidth="1"/>
    <col min="15619" max="15619" width="1.140625" style="146" customWidth="1"/>
    <col min="15620" max="15620" width="12" style="146" customWidth="1"/>
    <col min="15621" max="15621" width="4.42578125" style="146" customWidth="1"/>
    <col min="15622" max="15622" width="2.5703125" style="146" customWidth="1"/>
    <col min="15623" max="15623" width="17.85546875" style="146" customWidth="1"/>
    <col min="15624" max="15624" width="1.28515625" style="146" customWidth="1"/>
    <col min="15625" max="15625" width="10.42578125" style="146" customWidth="1"/>
    <col min="15626" max="15626" width="4.28515625" style="146" customWidth="1"/>
    <col min="15627" max="15627" width="1.5703125" style="146" customWidth="1"/>
    <col min="15628" max="15628" width="10.28515625" style="146" customWidth="1"/>
    <col min="15629" max="15629" width="5.42578125" style="146" customWidth="1"/>
    <col min="15630" max="15630" width="23.85546875" style="146" customWidth="1"/>
    <col min="15631" max="15872" width="9.140625" style="146"/>
    <col min="15873" max="15873" width="0" style="146" hidden="1" customWidth="1"/>
    <col min="15874" max="15874" width="16.140625" style="146" customWidth="1"/>
    <col min="15875" max="15875" width="1.140625" style="146" customWidth="1"/>
    <col min="15876" max="15876" width="12" style="146" customWidth="1"/>
    <col min="15877" max="15877" width="4.42578125" style="146" customWidth="1"/>
    <col min="15878" max="15878" width="2.5703125" style="146" customWidth="1"/>
    <col min="15879" max="15879" width="17.85546875" style="146" customWidth="1"/>
    <col min="15880" max="15880" width="1.28515625" style="146" customWidth="1"/>
    <col min="15881" max="15881" width="10.42578125" style="146" customWidth="1"/>
    <col min="15882" max="15882" width="4.28515625" style="146" customWidth="1"/>
    <col min="15883" max="15883" width="1.5703125" style="146" customWidth="1"/>
    <col min="15884" max="15884" width="10.28515625" style="146" customWidth="1"/>
    <col min="15885" max="15885" width="5.42578125" style="146" customWidth="1"/>
    <col min="15886" max="15886" width="23.85546875" style="146" customWidth="1"/>
    <col min="15887" max="16128" width="9.140625" style="146"/>
    <col min="16129" max="16129" width="0" style="146" hidden="1" customWidth="1"/>
    <col min="16130" max="16130" width="16.140625" style="146" customWidth="1"/>
    <col min="16131" max="16131" width="1.140625" style="146" customWidth="1"/>
    <col min="16132" max="16132" width="12" style="146" customWidth="1"/>
    <col min="16133" max="16133" width="4.42578125" style="146" customWidth="1"/>
    <col min="16134" max="16134" width="2.5703125" style="146" customWidth="1"/>
    <col min="16135" max="16135" width="17.85546875" style="146" customWidth="1"/>
    <col min="16136" max="16136" width="1.28515625" style="146" customWidth="1"/>
    <col min="16137" max="16137" width="10.42578125" style="146" customWidth="1"/>
    <col min="16138" max="16138" width="4.28515625" style="146" customWidth="1"/>
    <col min="16139" max="16139" width="1.5703125" style="146" customWidth="1"/>
    <col min="16140" max="16140" width="10.28515625" style="146" customWidth="1"/>
    <col min="16141" max="16141" width="5.42578125" style="146" customWidth="1"/>
    <col min="16142" max="16142" width="23.85546875" style="146" customWidth="1"/>
    <col min="16143" max="16384" width="9.140625" style="146"/>
  </cols>
  <sheetData>
    <row r="1" spans="2:14" ht="18">
      <c r="B1" s="147" t="s">
        <v>124</v>
      </c>
      <c r="M1" s="173" t="s">
        <v>125</v>
      </c>
      <c r="N1" s="168"/>
    </row>
    <row r="2" spans="2:14" ht="15.75" thickBot="1">
      <c r="B2" s="148" t="s">
        <v>126</v>
      </c>
      <c r="C2" s="149"/>
      <c r="D2" s="149"/>
      <c r="E2" s="149"/>
      <c r="F2" s="149" t="s">
        <v>127</v>
      </c>
      <c r="G2" s="149"/>
      <c r="H2" s="149" t="s">
        <v>1383</v>
      </c>
      <c r="I2" s="149"/>
      <c r="J2" s="149" t="s">
        <v>1443</v>
      </c>
      <c r="K2" s="149"/>
      <c r="L2" s="149"/>
      <c r="M2" s="174" t="s">
        <v>128</v>
      </c>
      <c r="N2" s="175"/>
    </row>
    <row r="3" spans="2:14" ht="15.75" thickTop="1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5" spans="2:14">
      <c r="B5" s="151" t="s">
        <v>129</v>
      </c>
      <c r="C5" s="152"/>
      <c r="D5" s="151" t="s">
        <v>130</v>
      </c>
      <c r="E5" s="152"/>
      <c r="F5" s="152"/>
      <c r="G5" s="152"/>
      <c r="H5" s="152"/>
      <c r="I5" s="176" t="s">
        <v>131</v>
      </c>
      <c r="J5" s="170"/>
      <c r="K5" s="152"/>
      <c r="L5" s="176" t="s">
        <v>132</v>
      </c>
      <c r="M5" s="170"/>
      <c r="N5" s="153" t="s">
        <v>133</v>
      </c>
    </row>
    <row r="6" spans="2:14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2:14">
      <c r="B7" s="155" t="s">
        <v>0</v>
      </c>
      <c r="D7" s="156" t="s">
        <v>134</v>
      </c>
      <c r="I7" s="167">
        <v>0.15000000000000002</v>
      </c>
      <c r="J7" s="168"/>
      <c r="L7" s="167">
        <v>4045112.68</v>
      </c>
      <c r="M7" s="168"/>
      <c r="N7" s="157">
        <v>4045112.53</v>
      </c>
    </row>
    <row r="8" spans="2:14">
      <c r="B8" s="155" t="s">
        <v>989</v>
      </c>
      <c r="D8" s="156" t="s">
        <v>1384</v>
      </c>
      <c r="I8" s="167">
        <v>0</v>
      </c>
      <c r="J8" s="168"/>
      <c r="L8" s="167">
        <v>172431</v>
      </c>
      <c r="M8" s="168"/>
      <c r="N8" s="157">
        <v>172431</v>
      </c>
    </row>
    <row r="9" spans="2:14">
      <c r="B9" s="155" t="s">
        <v>135</v>
      </c>
      <c r="D9" s="156" t="s">
        <v>136</v>
      </c>
      <c r="I9" s="167">
        <v>0</v>
      </c>
      <c r="J9" s="168"/>
      <c r="L9" s="167">
        <v>58209.689999999995</v>
      </c>
      <c r="M9" s="168"/>
      <c r="N9" s="157">
        <v>58209.689999999995</v>
      </c>
    </row>
    <row r="10" spans="2:14">
      <c r="B10" s="155" t="s">
        <v>1</v>
      </c>
      <c r="D10" s="156" t="s">
        <v>137</v>
      </c>
      <c r="I10" s="167">
        <v>0</v>
      </c>
      <c r="J10" s="168"/>
      <c r="L10" s="167">
        <v>29487.149999999998</v>
      </c>
      <c r="M10" s="168"/>
      <c r="N10" s="157">
        <v>29487.149999999998</v>
      </c>
    </row>
    <row r="11" spans="2:14">
      <c r="B11" s="155" t="s">
        <v>667</v>
      </c>
      <c r="D11" s="156" t="s">
        <v>1385</v>
      </c>
      <c r="I11" s="167">
        <v>0</v>
      </c>
      <c r="J11" s="168"/>
      <c r="L11" s="167">
        <v>6079180.4199999999</v>
      </c>
      <c r="M11" s="168"/>
      <c r="N11" s="157">
        <v>6079180.4199999999</v>
      </c>
    </row>
    <row r="12" spans="2:14">
      <c r="B12" s="155" t="s">
        <v>138</v>
      </c>
      <c r="D12" s="156" t="s">
        <v>139</v>
      </c>
      <c r="I12" s="167">
        <v>0</v>
      </c>
      <c r="J12" s="168"/>
      <c r="L12" s="167">
        <v>525640</v>
      </c>
      <c r="M12" s="168"/>
      <c r="N12" s="157">
        <v>525640</v>
      </c>
    </row>
    <row r="13" spans="2:14">
      <c r="B13" s="155" t="s">
        <v>632</v>
      </c>
      <c r="D13" s="156" t="s">
        <v>1386</v>
      </c>
      <c r="I13" s="167">
        <v>0</v>
      </c>
      <c r="J13" s="168"/>
      <c r="L13" s="167">
        <v>11156.39</v>
      </c>
      <c r="M13" s="168"/>
      <c r="N13" s="157">
        <v>11156.39</v>
      </c>
    </row>
    <row r="14" spans="2:14">
      <c r="B14" s="155" t="s">
        <v>630</v>
      </c>
      <c r="D14" s="156" t="s">
        <v>1387</v>
      </c>
      <c r="I14" s="167">
        <v>0</v>
      </c>
      <c r="J14" s="168"/>
      <c r="L14" s="167">
        <v>529872.71</v>
      </c>
      <c r="M14" s="168"/>
      <c r="N14" s="157">
        <v>529872.71</v>
      </c>
    </row>
    <row r="15" spans="2:14">
      <c r="B15" s="155" t="s">
        <v>639</v>
      </c>
      <c r="D15" s="156" t="s">
        <v>1388</v>
      </c>
      <c r="I15" s="167">
        <v>0</v>
      </c>
      <c r="J15" s="168"/>
      <c r="L15" s="167">
        <v>7198946.6799999997</v>
      </c>
      <c r="M15" s="168"/>
      <c r="N15" s="157">
        <v>7198946.6799999997</v>
      </c>
    </row>
    <row r="16" spans="2:14">
      <c r="B16" s="155" t="s">
        <v>2</v>
      </c>
      <c r="D16" s="156" t="s">
        <v>140</v>
      </c>
      <c r="I16" s="167">
        <v>86263.69</v>
      </c>
      <c r="J16" s="168"/>
      <c r="L16" s="167">
        <v>0</v>
      </c>
      <c r="M16" s="168"/>
      <c r="N16" s="157">
        <v>-86263.69</v>
      </c>
    </row>
    <row r="17" spans="2:14">
      <c r="B17" s="155" t="s">
        <v>664</v>
      </c>
      <c r="D17" s="156" t="s">
        <v>1389</v>
      </c>
      <c r="I17" s="167">
        <v>21615.74</v>
      </c>
      <c r="J17" s="168"/>
      <c r="L17" s="167">
        <v>0</v>
      </c>
      <c r="M17" s="168"/>
      <c r="N17" s="157">
        <v>-21615.74</v>
      </c>
    </row>
    <row r="18" spans="2:14">
      <c r="B18" s="155" t="s">
        <v>3</v>
      </c>
      <c r="D18" s="156" t="s">
        <v>141</v>
      </c>
      <c r="I18" s="167">
        <v>38598.259999999995</v>
      </c>
      <c r="J18" s="168"/>
      <c r="L18" s="167">
        <v>0</v>
      </c>
      <c r="M18" s="168"/>
      <c r="N18" s="157">
        <v>-38598.259999999995</v>
      </c>
    </row>
    <row r="19" spans="2:14">
      <c r="B19" s="155" t="s">
        <v>4</v>
      </c>
      <c r="D19" s="156" t="s">
        <v>142</v>
      </c>
      <c r="I19" s="167">
        <v>6483.56</v>
      </c>
      <c r="J19" s="168"/>
      <c r="L19" s="167">
        <v>0</v>
      </c>
      <c r="M19" s="168"/>
      <c r="N19" s="157">
        <v>-6483.56</v>
      </c>
    </row>
    <row r="20" spans="2:14">
      <c r="B20" s="155" t="s">
        <v>5</v>
      </c>
      <c r="D20" s="156" t="s">
        <v>115</v>
      </c>
      <c r="I20" s="167">
        <v>1123.53</v>
      </c>
      <c r="J20" s="168"/>
      <c r="L20" s="167">
        <v>0</v>
      </c>
      <c r="M20" s="168"/>
      <c r="N20" s="157">
        <v>-1123.53</v>
      </c>
    </row>
    <row r="21" spans="2:14">
      <c r="B21" s="155" t="s">
        <v>686</v>
      </c>
      <c r="D21" s="156" t="s">
        <v>114</v>
      </c>
      <c r="I21" s="167">
        <v>30559.4</v>
      </c>
      <c r="J21" s="168"/>
      <c r="L21" s="167">
        <v>0</v>
      </c>
      <c r="M21" s="168"/>
      <c r="N21" s="157">
        <v>-30559.4</v>
      </c>
    </row>
    <row r="22" spans="2:14">
      <c r="B22" s="155" t="s">
        <v>1121</v>
      </c>
      <c r="D22" s="156" t="s">
        <v>1390</v>
      </c>
      <c r="I22" s="167">
        <v>183452</v>
      </c>
      <c r="J22" s="168"/>
      <c r="L22" s="167">
        <v>0</v>
      </c>
      <c r="M22" s="168"/>
      <c r="N22" s="157">
        <v>-183452</v>
      </c>
    </row>
    <row r="23" spans="2:14">
      <c r="B23" s="155" t="s">
        <v>6</v>
      </c>
      <c r="D23" s="156" t="s">
        <v>143</v>
      </c>
      <c r="I23" s="167">
        <v>78550.78</v>
      </c>
      <c r="J23" s="168"/>
      <c r="L23" s="167">
        <v>0</v>
      </c>
      <c r="M23" s="168"/>
      <c r="N23" s="157">
        <v>-78550.78</v>
      </c>
    </row>
    <row r="24" spans="2:14">
      <c r="B24" s="155" t="s">
        <v>7</v>
      </c>
      <c r="D24" s="156" t="s">
        <v>144</v>
      </c>
      <c r="I24" s="167">
        <v>120740</v>
      </c>
      <c r="J24" s="168"/>
      <c r="L24" s="167">
        <v>0</v>
      </c>
      <c r="M24" s="168"/>
      <c r="N24" s="157">
        <v>-120740</v>
      </c>
    </row>
    <row r="25" spans="2:14">
      <c r="B25" s="155" t="s">
        <v>8</v>
      </c>
      <c r="D25" s="156" t="s">
        <v>145</v>
      </c>
      <c r="I25" s="167">
        <v>37000</v>
      </c>
      <c r="J25" s="168"/>
      <c r="L25" s="167">
        <v>0</v>
      </c>
      <c r="M25" s="168"/>
      <c r="N25" s="157">
        <v>-37000</v>
      </c>
    </row>
    <row r="26" spans="2:14">
      <c r="B26" s="155" t="s">
        <v>9</v>
      </c>
      <c r="D26" s="156" t="s">
        <v>146</v>
      </c>
      <c r="I26" s="167">
        <v>11723.849999999999</v>
      </c>
      <c r="J26" s="168"/>
      <c r="L26" s="167">
        <v>0</v>
      </c>
      <c r="M26" s="168"/>
      <c r="N26" s="157">
        <v>-11723.849999999999</v>
      </c>
    </row>
    <row r="27" spans="2:14">
      <c r="B27" s="155" t="s">
        <v>116</v>
      </c>
      <c r="D27" s="156" t="s">
        <v>147</v>
      </c>
      <c r="I27" s="167">
        <v>4597</v>
      </c>
      <c r="J27" s="168"/>
      <c r="L27" s="167">
        <v>0</v>
      </c>
      <c r="M27" s="168"/>
      <c r="N27" s="157">
        <v>-4597</v>
      </c>
    </row>
    <row r="28" spans="2:14">
      <c r="B28" s="155" t="s">
        <v>1165</v>
      </c>
      <c r="D28" s="156" t="s">
        <v>1391</v>
      </c>
      <c r="I28" s="167">
        <v>2950.7599999999998</v>
      </c>
      <c r="J28" s="168"/>
      <c r="L28" s="167">
        <v>0</v>
      </c>
      <c r="M28" s="168"/>
      <c r="N28" s="157">
        <v>-2950.7599999999998</v>
      </c>
    </row>
    <row r="29" spans="2:14">
      <c r="B29" s="155" t="s">
        <v>1260</v>
      </c>
      <c r="D29" s="156" t="s">
        <v>1392</v>
      </c>
      <c r="I29" s="167">
        <v>12640.81</v>
      </c>
      <c r="J29" s="168"/>
      <c r="L29" s="167">
        <v>0</v>
      </c>
      <c r="M29" s="168"/>
      <c r="N29" s="157">
        <v>-12640.81</v>
      </c>
    </row>
    <row r="30" spans="2:14">
      <c r="B30" s="155" t="s">
        <v>113</v>
      </c>
      <c r="D30" s="156" t="s">
        <v>148</v>
      </c>
      <c r="I30" s="167">
        <v>8669.99</v>
      </c>
      <c r="J30" s="168"/>
      <c r="L30" s="167">
        <v>0</v>
      </c>
      <c r="M30" s="168"/>
      <c r="N30" s="157">
        <v>-8669.99</v>
      </c>
    </row>
    <row r="31" spans="2:14">
      <c r="B31" s="155" t="s">
        <v>10</v>
      </c>
      <c r="D31" s="156" t="s">
        <v>149</v>
      </c>
      <c r="I31" s="167">
        <v>162022.35999999999</v>
      </c>
      <c r="J31" s="168"/>
      <c r="L31" s="167">
        <v>0</v>
      </c>
      <c r="M31" s="168"/>
      <c r="N31" s="157">
        <v>-162022.35999999999</v>
      </c>
    </row>
    <row r="32" spans="2:14">
      <c r="B32" s="155" t="s">
        <v>150</v>
      </c>
      <c r="D32" s="156" t="s">
        <v>151</v>
      </c>
      <c r="I32" s="167">
        <v>7210.41</v>
      </c>
      <c r="J32" s="168"/>
      <c r="L32" s="167">
        <v>0</v>
      </c>
      <c r="M32" s="168"/>
      <c r="N32" s="157">
        <v>-7210.41</v>
      </c>
    </row>
    <row r="33" spans="2:14">
      <c r="B33" s="155" t="s">
        <v>11</v>
      </c>
      <c r="D33" s="156" t="s">
        <v>152</v>
      </c>
      <c r="I33" s="167">
        <v>23065.09</v>
      </c>
      <c r="J33" s="168"/>
      <c r="L33" s="167">
        <v>0</v>
      </c>
      <c r="M33" s="168"/>
      <c r="N33" s="157">
        <v>-23065.09</v>
      </c>
    </row>
    <row r="34" spans="2:14">
      <c r="B34" s="155" t="s">
        <v>12</v>
      </c>
      <c r="D34" s="156" t="s">
        <v>153</v>
      </c>
      <c r="I34" s="167">
        <v>703818.88</v>
      </c>
      <c r="J34" s="168"/>
      <c r="L34" s="167">
        <v>0</v>
      </c>
      <c r="M34" s="168"/>
      <c r="N34" s="157">
        <v>-703818.88</v>
      </c>
    </row>
    <row r="35" spans="2:14">
      <c r="B35" s="155" t="s">
        <v>119</v>
      </c>
      <c r="D35" s="156" t="s">
        <v>154</v>
      </c>
      <c r="I35" s="167">
        <v>87120</v>
      </c>
      <c r="J35" s="168"/>
      <c r="L35" s="167">
        <v>0</v>
      </c>
      <c r="M35" s="168"/>
      <c r="N35" s="157">
        <v>-87120</v>
      </c>
    </row>
    <row r="36" spans="2:14">
      <c r="B36" s="155" t="s">
        <v>982</v>
      </c>
      <c r="D36" s="156" t="s">
        <v>1393</v>
      </c>
      <c r="I36" s="167">
        <v>2057</v>
      </c>
      <c r="J36" s="168"/>
      <c r="L36" s="167">
        <v>0</v>
      </c>
      <c r="M36" s="168"/>
      <c r="N36" s="157">
        <v>-2057</v>
      </c>
    </row>
    <row r="37" spans="2:14">
      <c r="B37" s="155" t="s">
        <v>120</v>
      </c>
      <c r="D37" s="156" t="s">
        <v>155</v>
      </c>
      <c r="I37" s="167">
        <v>127769.93</v>
      </c>
      <c r="J37" s="168"/>
      <c r="L37" s="167">
        <v>0</v>
      </c>
      <c r="M37" s="168"/>
      <c r="N37" s="157">
        <v>-127769.93</v>
      </c>
    </row>
    <row r="38" spans="2:14">
      <c r="B38" s="155" t="s">
        <v>121</v>
      </c>
      <c r="D38" s="156" t="s">
        <v>156</v>
      </c>
      <c r="I38" s="167">
        <v>65259.53</v>
      </c>
      <c r="J38" s="168"/>
      <c r="L38" s="167">
        <v>0</v>
      </c>
      <c r="M38" s="168"/>
      <c r="N38" s="157">
        <v>-65259.53</v>
      </c>
    </row>
    <row r="39" spans="2:14">
      <c r="B39" s="155" t="s">
        <v>122</v>
      </c>
      <c r="D39" s="156" t="s">
        <v>137</v>
      </c>
      <c r="I39" s="167">
        <v>13816</v>
      </c>
      <c r="J39" s="168"/>
      <c r="L39" s="167">
        <v>0</v>
      </c>
      <c r="M39" s="168"/>
      <c r="N39" s="157">
        <v>-13816</v>
      </c>
    </row>
    <row r="40" spans="2:14">
      <c r="B40" s="155" t="s">
        <v>13</v>
      </c>
      <c r="D40" s="156" t="s">
        <v>157</v>
      </c>
      <c r="I40" s="167">
        <v>36300</v>
      </c>
      <c r="J40" s="168"/>
      <c r="L40" s="167">
        <v>0</v>
      </c>
      <c r="M40" s="168"/>
      <c r="N40" s="157">
        <v>-36300</v>
      </c>
    </row>
    <row r="41" spans="2:14">
      <c r="B41" s="155" t="s">
        <v>14</v>
      </c>
      <c r="D41" s="156" t="s">
        <v>158</v>
      </c>
      <c r="I41" s="167">
        <v>16557.14</v>
      </c>
      <c r="J41" s="168"/>
      <c r="L41" s="167">
        <v>0</v>
      </c>
      <c r="M41" s="168"/>
      <c r="N41" s="157">
        <v>-16557.14</v>
      </c>
    </row>
    <row r="42" spans="2:14">
      <c r="B42" s="155" t="s">
        <v>123</v>
      </c>
      <c r="D42" s="156" t="s">
        <v>159</v>
      </c>
      <c r="I42" s="167">
        <v>296956.79999999999</v>
      </c>
      <c r="J42" s="168"/>
      <c r="L42" s="167">
        <v>0</v>
      </c>
      <c r="M42" s="168"/>
      <c r="N42" s="157">
        <v>-296956.79999999999</v>
      </c>
    </row>
    <row r="43" spans="2:14">
      <c r="B43" s="155" t="s">
        <v>1150</v>
      </c>
      <c r="D43" s="156" t="s">
        <v>114</v>
      </c>
      <c r="I43" s="167">
        <v>22060.58</v>
      </c>
      <c r="J43" s="168"/>
      <c r="L43" s="167">
        <v>0</v>
      </c>
      <c r="M43" s="168"/>
      <c r="N43" s="157">
        <v>-22060.58</v>
      </c>
    </row>
    <row r="44" spans="2:14">
      <c r="B44" s="155" t="s">
        <v>828</v>
      </c>
      <c r="D44" s="156" t="s">
        <v>1394</v>
      </c>
      <c r="I44" s="167">
        <v>25208</v>
      </c>
      <c r="J44" s="168"/>
      <c r="L44" s="167">
        <v>0</v>
      </c>
      <c r="M44" s="168"/>
      <c r="N44" s="157">
        <v>-25208</v>
      </c>
    </row>
    <row r="45" spans="2:14">
      <c r="B45" s="155" t="s">
        <v>1250</v>
      </c>
      <c r="D45" s="156" t="s">
        <v>114</v>
      </c>
      <c r="I45" s="167">
        <v>5683</v>
      </c>
      <c r="J45" s="168"/>
      <c r="L45" s="167">
        <v>0</v>
      </c>
      <c r="M45" s="168"/>
      <c r="N45" s="157">
        <v>-5683</v>
      </c>
    </row>
    <row r="46" spans="2:14">
      <c r="B46" s="155" t="s">
        <v>15</v>
      </c>
      <c r="D46" s="156" t="s">
        <v>160</v>
      </c>
      <c r="I46" s="167">
        <v>1878</v>
      </c>
      <c r="J46" s="168"/>
      <c r="L46" s="167">
        <v>0</v>
      </c>
      <c r="M46" s="168"/>
      <c r="N46" s="157">
        <v>-1878</v>
      </c>
    </row>
    <row r="47" spans="2:14">
      <c r="B47" s="155" t="s">
        <v>161</v>
      </c>
      <c r="D47" s="156" t="s">
        <v>137</v>
      </c>
      <c r="I47" s="167">
        <v>2237</v>
      </c>
      <c r="J47" s="168"/>
      <c r="L47" s="167">
        <v>0</v>
      </c>
      <c r="M47" s="168"/>
      <c r="N47" s="157">
        <v>-2237</v>
      </c>
    </row>
    <row r="48" spans="2:14">
      <c r="B48" s="155" t="s">
        <v>16</v>
      </c>
      <c r="D48" s="156" t="s">
        <v>162</v>
      </c>
      <c r="I48" s="167">
        <v>1104451.95</v>
      </c>
      <c r="J48" s="168"/>
      <c r="L48" s="167">
        <v>0</v>
      </c>
      <c r="M48" s="168"/>
      <c r="N48" s="157">
        <v>-1104451.95</v>
      </c>
    </row>
    <row r="49" spans="2:14">
      <c r="B49" s="155" t="s">
        <v>17</v>
      </c>
      <c r="D49" s="156" t="s">
        <v>163</v>
      </c>
      <c r="I49" s="167">
        <v>274502.01</v>
      </c>
      <c r="J49" s="168"/>
      <c r="L49" s="167">
        <v>0</v>
      </c>
      <c r="M49" s="168"/>
      <c r="N49" s="157">
        <v>-274502.01</v>
      </c>
    </row>
    <row r="50" spans="2:14">
      <c r="B50" s="155" t="s">
        <v>730</v>
      </c>
      <c r="D50" s="156" t="s">
        <v>1395</v>
      </c>
      <c r="I50" s="167">
        <v>150000</v>
      </c>
      <c r="J50" s="168"/>
      <c r="L50" s="167">
        <v>0</v>
      </c>
      <c r="M50" s="168"/>
      <c r="N50" s="157">
        <v>-150000</v>
      </c>
    </row>
    <row r="51" spans="2:14">
      <c r="B51" s="155" t="s">
        <v>165</v>
      </c>
      <c r="D51" s="156" t="s">
        <v>164</v>
      </c>
      <c r="I51" s="167">
        <v>6449332.4100000001</v>
      </c>
      <c r="J51" s="168"/>
      <c r="L51" s="167">
        <v>0</v>
      </c>
      <c r="M51" s="168"/>
      <c r="N51" s="157">
        <v>-6449332.4100000001</v>
      </c>
    </row>
    <row r="52" spans="2:14">
      <c r="B52" s="155" t="s">
        <v>649</v>
      </c>
      <c r="D52" s="156" t="s">
        <v>1396</v>
      </c>
      <c r="I52" s="167">
        <v>399779.3</v>
      </c>
      <c r="J52" s="168"/>
      <c r="L52" s="167">
        <v>0</v>
      </c>
      <c r="M52" s="168"/>
      <c r="N52" s="157">
        <v>-399779.3</v>
      </c>
    </row>
    <row r="53" spans="2:14">
      <c r="B53" s="155" t="s">
        <v>518</v>
      </c>
      <c r="D53" s="156" t="s">
        <v>1397</v>
      </c>
      <c r="I53" s="167">
        <v>7392033.5800000001</v>
      </c>
      <c r="J53" s="168"/>
      <c r="L53" s="167">
        <v>0</v>
      </c>
      <c r="M53" s="168"/>
      <c r="N53" s="157">
        <v>-7392033.5800000001</v>
      </c>
    </row>
    <row r="54" spans="2:14">
      <c r="B54" s="151" t="s">
        <v>1331</v>
      </c>
      <c r="C54" s="152"/>
      <c r="D54" s="152" t="s">
        <v>1398</v>
      </c>
      <c r="E54" s="152"/>
      <c r="F54" s="152"/>
      <c r="G54" s="152"/>
      <c r="H54" s="152"/>
      <c r="I54" s="169">
        <v>3057.56</v>
      </c>
      <c r="J54" s="170"/>
      <c r="K54" s="152"/>
      <c r="L54" s="169">
        <v>0</v>
      </c>
      <c r="M54" s="170"/>
      <c r="N54" s="158">
        <v>-3057.56</v>
      </c>
    </row>
    <row r="55" spans="2:14">
      <c r="B55" s="159" t="s">
        <v>166</v>
      </c>
      <c r="C55" s="154"/>
      <c r="D55" s="154"/>
      <c r="E55" s="154"/>
      <c r="F55" s="154"/>
      <c r="G55" s="154"/>
      <c r="H55" s="154"/>
      <c r="I55" s="171">
        <v>18017146.050000001</v>
      </c>
      <c r="J55" s="172"/>
      <c r="K55" s="154"/>
      <c r="L55" s="171">
        <v>18650036.719999999</v>
      </c>
      <c r="M55" s="172"/>
      <c r="N55" s="154"/>
    </row>
    <row r="56" spans="2:14"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</row>
    <row r="57" spans="2:14">
      <c r="B57" s="159" t="s">
        <v>167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60">
        <v>632890.66999999993</v>
      </c>
    </row>
    <row r="58" spans="2:14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  <row r="59" spans="2:14"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</row>
    <row r="60" spans="2:14">
      <c r="B60" s="156" t="s">
        <v>1399</v>
      </c>
    </row>
  </sheetData>
  <mergeCells count="102">
    <mergeCell ref="M1:N1"/>
    <mergeCell ref="M2:N2"/>
    <mergeCell ref="I5:J5"/>
    <mergeCell ref="L5:M5"/>
    <mergeCell ref="I7:J7"/>
    <mergeCell ref="L7:M7"/>
    <mergeCell ref="I11:J11"/>
    <mergeCell ref="L11:M11"/>
    <mergeCell ref="I12:J12"/>
    <mergeCell ref="L12:M12"/>
    <mergeCell ref="I13:J13"/>
    <mergeCell ref="L13:M13"/>
    <mergeCell ref="I8:J8"/>
    <mergeCell ref="L8:M8"/>
    <mergeCell ref="I9:J9"/>
    <mergeCell ref="L9:M9"/>
    <mergeCell ref="I10:J10"/>
    <mergeCell ref="L10:M10"/>
    <mergeCell ref="I17:J17"/>
    <mergeCell ref="L17:M17"/>
    <mergeCell ref="I18:J18"/>
    <mergeCell ref="L18:M18"/>
    <mergeCell ref="I19:J19"/>
    <mergeCell ref="L19:M19"/>
    <mergeCell ref="I14:J14"/>
    <mergeCell ref="L14:M14"/>
    <mergeCell ref="I15:J15"/>
    <mergeCell ref="L15:M15"/>
    <mergeCell ref="I16:J16"/>
    <mergeCell ref="L16:M16"/>
    <mergeCell ref="I23:J23"/>
    <mergeCell ref="L23:M23"/>
    <mergeCell ref="I24:J24"/>
    <mergeCell ref="L24:M24"/>
    <mergeCell ref="I25:J25"/>
    <mergeCell ref="L25:M25"/>
    <mergeCell ref="I20:J20"/>
    <mergeCell ref="L20:M20"/>
    <mergeCell ref="I21:J21"/>
    <mergeCell ref="L21:M21"/>
    <mergeCell ref="I22:J22"/>
    <mergeCell ref="L22:M22"/>
    <mergeCell ref="I29:J29"/>
    <mergeCell ref="L29:M29"/>
    <mergeCell ref="I30:J30"/>
    <mergeCell ref="L30:M30"/>
    <mergeCell ref="I31:J31"/>
    <mergeCell ref="L31:M31"/>
    <mergeCell ref="I26:J26"/>
    <mergeCell ref="L26:M26"/>
    <mergeCell ref="I27:J27"/>
    <mergeCell ref="L27:M27"/>
    <mergeCell ref="I28:J28"/>
    <mergeCell ref="L28:M28"/>
    <mergeCell ref="I35:J35"/>
    <mergeCell ref="L35:M35"/>
    <mergeCell ref="I36:J36"/>
    <mergeCell ref="L36:M36"/>
    <mergeCell ref="I37:J37"/>
    <mergeCell ref="L37:M37"/>
    <mergeCell ref="I32:J32"/>
    <mergeCell ref="L32:M32"/>
    <mergeCell ref="I33:J33"/>
    <mergeCell ref="L33:M33"/>
    <mergeCell ref="I34:J34"/>
    <mergeCell ref="L34:M34"/>
    <mergeCell ref="I41:J41"/>
    <mergeCell ref="L41:M41"/>
    <mergeCell ref="I42:J42"/>
    <mergeCell ref="L42:M42"/>
    <mergeCell ref="I43:J43"/>
    <mergeCell ref="L43:M43"/>
    <mergeCell ref="I38:J38"/>
    <mergeCell ref="L38:M38"/>
    <mergeCell ref="I39:J39"/>
    <mergeCell ref="L39:M39"/>
    <mergeCell ref="I40:J40"/>
    <mergeCell ref="L40:M40"/>
    <mergeCell ref="I47:J47"/>
    <mergeCell ref="L47:M47"/>
    <mergeCell ref="I48:J48"/>
    <mergeCell ref="L48:M48"/>
    <mergeCell ref="I49:J49"/>
    <mergeCell ref="L49:M49"/>
    <mergeCell ref="I44:J44"/>
    <mergeCell ref="L44:M44"/>
    <mergeCell ref="I45:J45"/>
    <mergeCell ref="L45:M45"/>
    <mergeCell ref="I46:J46"/>
    <mergeCell ref="L46:M46"/>
    <mergeCell ref="I53:J53"/>
    <mergeCell ref="L53:M53"/>
    <mergeCell ref="I54:J54"/>
    <mergeCell ref="L54:M54"/>
    <mergeCell ref="I55:J55"/>
    <mergeCell ref="L55:M55"/>
    <mergeCell ref="I50:J50"/>
    <mergeCell ref="L50:M50"/>
    <mergeCell ref="I51:J51"/>
    <mergeCell ref="L51:M51"/>
    <mergeCell ref="I52:J52"/>
    <mergeCell ref="L52:M52"/>
  </mergeCells>
  <printOptions gridLinesSet="0"/>
  <pageMargins left="0" right="0" top="0" bottom="0" header="0" footer="0"/>
  <pageSetup paperSize="9" scale="0" fitToWidth="0" fitToHeight="0" orientation="portrait" horizontalDpi="1" verticalDpi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plnění rozpočtu</vt:lpstr>
      <vt:lpstr>souhrny dle položek_data</vt:lpstr>
      <vt:lpstr>souhrny dle položek_kont. tab.</vt:lpstr>
      <vt:lpstr>výsledovka po zakázkách souhrn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Dufková</dc:creator>
  <cp:lastModifiedBy>Vladimír Jandík</cp:lastModifiedBy>
  <cp:lastPrinted>2021-09-23T12:06:41Z</cp:lastPrinted>
  <dcterms:created xsi:type="dcterms:W3CDTF">2021-08-25T13:17:50Z</dcterms:created>
  <dcterms:modified xsi:type="dcterms:W3CDTF">2023-02-20T16:16:10Z</dcterms:modified>
</cp:coreProperties>
</file>